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_PROJETOS 2018\REFORMAS FIM ANO\"/>
    </mc:Choice>
  </mc:AlternateContent>
  <bookViews>
    <workbookView xWindow="0" yWindow="0" windowWidth="20490" windowHeight="7740" tabRatio="740"/>
  </bookViews>
  <sheets>
    <sheet name="SERV 2" sheetId="20" r:id="rId1"/>
    <sheet name="CRON 2" sheetId="36" r:id="rId2"/>
    <sheet name="PLANO DE ATAQUE 2" sheetId="29" r:id="rId3"/>
  </sheets>
  <definedNames>
    <definedName name="_xlnm._FilterDatabase" localSheetId="1" hidden="1">'CRON 2'!#REF!</definedName>
    <definedName name="_xlnm._FilterDatabase" localSheetId="0" hidden="1">'SERV 2'!#REF!</definedName>
    <definedName name="_xlnm.Print_Area" localSheetId="1">'CRON 2'!$A$1:$I$53</definedName>
    <definedName name="_xlnm.Print_Area" localSheetId="0">'SERV 2'!$A$1:$I$56</definedName>
    <definedName name="_xlnm.Print_Titles" localSheetId="1">'CRON 2'!$1:$4</definedName>
    <definedName name="_xlnm.Print_Titles" localSheetId="0">'SERV 2'!$1:$4</definedName>
  </definedNames>
  <calcPr calcId="152511"/>
  <fileRecoveryPr autoRecover="0"/>
</workbook>
</file>

<file path=xl/calcChain.xml><?xml version="1.0" encoding="utf-8"?>
<calcChain xmlns="http://schemas.openxmlformats.org/spreadsheetml/2006/main">
  <c r="K7" i="20" l="1"/>
  <c r="L7" i="20" s="1"/>
  <c r="I6" i="36" s="1"/>
  <c r="K8" i="20"/>
  <c r="L8" i="20" s="1"/>
  <c r="I7" i="36" s="1"/>
  <c r="K10" i="20"/>
  <c r="L10" i="20" s="1"/>
  <c r="I9" i="36" s="1"/>
  <c r="I8" i="36"/>
  <c r="I13" i="36"/>
  <c r="I14" i="36"/>
  <c r="I15" i="36"/>
  <c r="I16" i="36"/>
  <c r="I17" i="36"/>
  <c r="I18" i="36"/>
  <c r="I19" i="36"/>
  <c r="I20" i="36"/>
  <c r="I21" i="36"/>
  <c r="I22" i="36"/>
  <c r="I23" i="36"/>
  <c r="I24" i="36"/>
  <c r="I25" i="36"/>
  <c r="I26" i="36"/>
  <c r="I27" i="36"/>
  <c r="I28" i="36"/>
  <c r="I29" i="36"/>
  <c r="I30" i="36"/>
  <c r="I31" i="36"/>
  <c r="I32" i="36"/>
  <c r="I33" i="36"/>
  <c r="I34" i="36"/>
  <c r="I35" i="36"/>
  <c r="I36" i="36"/>
  <c r="I37" i="36"/>
  <c r="I38" i="36"/>
  <c r="I39" i="36"/>
  <c r="I40" i="36"/>
  <c r="I41" i="36"/>
  <c r="I42" i="36"/>
  <c r="I43" i="36"/>
  <c r="I44" i="36"/>
  <c r="I45" i="36"/>
  <c r="I46" i="36"/>
  <c r="I47" i="36"/>
  <c r="I48" i="36"/>
  <c r="I49" i="36"/>
  <c r="I50" i="36"/>
  <c r="L14" i="20"/>
  <c r="L18" i="20"/>
  <c r="L22" i="20"/>
  <c r="L26" i="20"/>
  <c r="L29" i="20"/>
  <c r="L33" i="20"/>
  <c r="L36" i="20"/>
  <c r="L39" i="20"/>
  <c r="L42" i="20"/>
  <c r="L46" i="20"/>
  <c r="L49" i="20"/>
  <c r="L52" i="20"/>
  <c r="K53" i="20"/>
  <c r="L53" i="20" s="1"/>
  <c r="K52" i="20"/>
  <c r="K51" i="20"/>
  <c r="L51" i="20" s="1"/>
  <c r="K50" i="20"/>
  <c r="L50" i="20" s="1"/>
  <c r="K49" i="20"/>
  <c r="K48" i="20"/>
  <c r="L48" i="20" s="1"/>
  <c r="K47" i="20"/>
  <c r="L47" i="20" s="1"/>
  <c r="K46" i="20"/>
  <c r="K44" i="20"/>
  <c r="L44" i="20" s="1"/>
  <c r="K43" i="20"/>
  <c r="L43" i="20" s="1"/>
  <c r="K42" i="20"/>
  <c r="K41" i="20"/>
  <c r="L41" i="20" s="1"/>
  <c r="K40" i="20"/>
  <c r="L40" i="20" s="1"/>
  <c r="K39" i="20"/>
  <c r="K38" i="20"/>
  <c r="L38" i="20" s="1"/>
  <c r="K37" i="20"/>
  <c r="L37" i="20" s="1"/>
  <c r="K36" i="20"/>
  <c r="K35" i="20"/>
  <c r="L35" i="20" s="1"/>
  <c r="K34" i="20"/>
  <c r="L34" i="20" s="1"/>
  <c r="K33" i="20"/>
  <c r="K32" i="20"/>
  <c r="L32" i="20" s="1"/>
  <c r="K30" i="20"/>
  <c r="L30" i="20" s="1"/>
  <c r="K29" i="20"/>
  <c r="K28" i="20"/>
  <c r="L28" i="20" s="1"/>
  <c r="K27" i="20"/>
  <c r="L27" i="20" s="1"/>
  <c r="K26" i="20"/>
  <c r="K25" i="20"/>
  <c r="L25" i="20" s="1"/>
  <c r="K24" i="20"/>
  <c r="L24" i="20" s="1"/>
  <c r="K22" i="20"/>
  <c r="K21" i="20"/>
  <c r="L21" i="20" s="1"/>
  <c r="K20" i="20"/>
  <c r="L20" i="20" s="1"/>
  <c r="K18" i="20"/>
  <c r="K17" i="20"/>
  <c r="L17" i="20" s="1"/>
  <c r="K15" i="20"/>
  <c r="L15" i="20" s="1"/>
  <c r="K14" i="20"/>
  <c r="K13" i="20"/>
  <c r="L13" i="20" s="1"/>
  <c r="I12" i="36" s="1"/>
  <c r="K12" i="20"/>
  <c r="L12" i="20" s="1"/>
  <c r="I11" i="36" s="1"/>
  <c r="K11" i="20"/>
  <c r="L11" i="20" s="1"/>
  <c r="I10" i="36" s="1"/>
  <c r="L55" i="20" l="1"/>
  <c r="L54" i="20"/>
  <c r="H50" i="36" l="1"/>
  <c r="H49" i="36"/>
  <c r="H48" i="36"/>
  <c r="H47" i="36"/>
  <c r="H46" i="36"/>
  <c r="H45" i="36"/>
  <c r="H44" i="36"/>
  <c r="H43" i="36"/>
  <c r="H42" i="36"/>
  <c r="H41" i="36"/>
  <c r="H40" i="36"/>
  <c r="H39" i="36"/>
  <c r="H38" i="36"/>
  <c r="H37" i="36"/>
  <c r="H36" i="36"/>
  <c r="H35" i="36"/>
  <c r="H34" i="36"/>
  <c r="H33" i="36"/>
  <c r="H32" i="36"/>
  <c r="H31" i="36"/>
  <c r="H30" i="36"/>
  <c r="H29" i="36"/>
  <c r="H27" i="36"/>
  <c r="H26" i="36"/>
  <c r="H25" i="36"/>
  <c r="H24" i="36"/>
  <c r="H23" i="36"/>
  <c r="H22" i="36"/>
  <c r="H20" i="36"/>
  <c r="H19" i="36"/>
  <c r="H18" i="36"/>
  <c r="H16" i="36"/>
  <c r="H15" i="36"/>
  <c r="H13" i="36"/>
  <c r="H12" i="36"/>
  <c r="H11" i="36"/>
  <c r="H10" i="36"/>
  <c r="H9" i="36"/>
  <c r="H7" i="36"/>
  <c r="H6" i="36"/>
  <c r="H18" i="20" l="1"/>
  <c r="H20" i="20"/>
  <c r="H21" i="20"/>
  <c r="H22" i="20"/>
  <c r="I22" i="20" s="1"/>
  <c r="H24" i="20"/>
  <c r="H25" i="20"/>
  <c r="H26" i="20"/>
  <c r="H27" i="20"/>
  <c r="H28" i="20"/>
  <c r="H29" i="20"/>
  <c r="H30" i="20"/>
  <c r="H32" i="20"/>
  <c r="H33" i="20"/>
  <c r="H34" i="20"/>
  <c r="H35" i="20"/>
  <c r="H36" i="20"/>
  <c r="H37" i="20"/>
  <c r="H38" i="20"/>
  <c r="H39" i="20"/>
  <c r="H40" i="20"/>
  <c r="H41" i="20"/>
  <c r="H42" i="20"/>
  <c r="H43" i="20"/>
  <c r="H44" i="20"/>
  <c r="H46" i="20"/>
  <c r="H47" i="20"/>
  <c r="H48" i="20"/>
  <c r="H49" i="20"/>
  <c r="H50" i="20"/>
  <c r="H51" i="20"/>
  <c r="H52" i="20"/>
  <c r="H53" i="20"/>
  <c r="H17" i="20"/>
  <c r="H11" i="20"/>
  <c r="H12" i="20"/>
  <c r="H13" i="20"/>
  <c r="I13" i="20" s="1"/>
  <c r="H14" i="20"/>
  <c r="H10" i="20"/>
  <c r="H8" i="20"/>
  <c r="H7" i="20"/>
  <c r="M51" i="36" l="1"/>
  <c r="I51" i="36"/>
  <c r="I52" i="36"/>
  <c r="K51" i="36"/>
  <c r="M52" i="36" l="1"/>
  <c r="M53" i="36" s="1"/>
  <c r="I53" i="20" l="1"/>
  <c r="I44" i="20"/>
  <c r="I52" i="20" l="1"/>
  <c r="I51" i="20"/>
  <c r="I50" i="20"/>
  <c r="I49" i="20"/>
  <c r="I48" i="20"/>
  <c r="I47" i="20"/>
  <c r="I46" i="20"/>
  <c r="I43" i="20"/>
  <c r="I42" i="20"/>
  <c r="I41" i="20"/>
  <c r="I40" i="20"/>
  <c r="I39" i="20"/>
  <c r="I38" i="20"/>
  <c r="I37" i="20"/>
  <c r="I36" i="20"/>
  <c r="I35" i="20"/>
  <c r="I34" i="20"/>
  <c r="I33" i="20"/>
  <c r="I32" i="20"/>
  <c r="I30" i="20"/>
  <c r="I29" i="20"/>
  <c r="I28" i="20"/>
  <c r="I27" i="20"/>
  <c r="I26" i="20"/>
  <c r="I25" i="20"/>
  <c r="I24" i="20"/>
  <c r="I21" i="20"/>
  <c r="I20" i="20"/>
  <c r="I18" i="20"/>
  <c r="I17" i="20"/>
  <c r="H15" i="20"/>
  <c r="I15" i="20" s="1"/>
  <c r="I14" i="20"/>
  <c r="I12" i="20"/>
  <c r="I11" i="20"/>
  <c r="I10" i="20"/>
  <c r="I8" i="20"/>
  <c r="I7" i="20"/>
  <c r="I54" i="20" l="1"/>
  <c r="I55" i="20"/>
  <c r="I53" i="36"/>
  <c r="I56" i="20" l="1"/>
</calcChain>
</file>

<file path=xl/sharedStrings.xml><?xml version="1.0" encoding="utf-8"?>
<sst xmlns="http://schemas.openxmlformats.org/spreadsheetml/2006/main" count="428" uniqueCount="170">
  <si>
    <t>ITEM</t>
  </si>
  <si>
    <t>CÓDIGO</t>
  </si>
  <si>
    <t>FONTE</t>
  </si>
  <si>
    <t>UNID.</t>
  </si>
  <si>
    <t>QUANT.</t>
  </si>
  <si>
    <t>VALOR (R$)</t>
  </si>
  <si>
    <t>un</t>
  </si>
  <si>
    <t>2.1</t>
  </si>
  <si>
    <t>3.1</t>
  </si>
  <si>
    <t>4.1</t>
  </si>
  <si>
    <t>SINAPI</t>
  </si>
  <si>
    <t>m²</t>
  </si>
  <si>
    <t>4.2</t>
  </si>
  <si>
    <t>4.3</t>
  </si>
  <si>
    <t>5.1</t>
  </si>
  <si>
    <t>6.1</t>
  </si>
  <si>
    <t>3.2</t>
  </si>
  <si>
    <t>7.1</t>
  </si>
  <si>
    <t>7.2</t>
  </si>
  <si>
    <t>7.3</t>
  </si>
  <si>
    <t>8.2</t>
  </si>
  <si>
    <t>1.3</t>
  </si>
  <si>
    <t>2.2</t>
  </si>
  <si>
    <t>6.3</t>
  </si>
  <si>
    <t>7.5</t>
  </si>
  <si>
    <t>7.6</t>
  </si>
  <si>
    <t>7.4</t>
  </si>
  <si>
    <t>PR. UNIT.(R$) COM BDI</t>
  </si>
  <si>
    <t>APLICAÇÃO DE FUNDO SELADOR LÁTEX PVA EM PAREDES, UMA DEMÃO. AF_06/2014</t>
  </si>
  <si>
    <t>2.3</t>
  </si>
  <si>
    <t>1.2</t>
  </si>
  <si>
    <t>6.4</t>
  </si>
  <si>
    <t>6.5</t>
  </si>
  <si>
    <t>6.6</t>
  </si>
  <si>
    <t>6.7</t>
  </si>
  <si>
    <t>M2</t>
  </si>
  <si>
    <t>M</t>
  </si>
  <si>
    <t>BASE SINAPI:</t>
  </si>
  <si>
    <t xml:space="preserve"> BDI: </t>
  </si>
  <si>
    <t>SERVIÇOS PRELIMINARES</t>
  </si>
  <si>
    <t>M²</t>
  </si>
  <si>
    <t>2.4</t>
  </si>
  <si>
    <t>2.5</t>
  </si>
  <si>
    <t>5.2</t>
  </si>
  <si>
    <t>5.3</t>
  </si>
  <si>
    <t>7.7</t>
  </si>
  <si>
    <t>7.8</t>
  </si>
  <si>
    <t>PINTURA</t>
  </si>
  <si>
    <t>6.8</t>
  </si>
  <si>
    <t>6.9</t>
  </si>
  <si>
    <t>UM</t>
  </si>
  <si>
    <t xml:space="preserve"> M2</t>
  </si>
  <si>
    <t xml:space="preserve">74157/004 </t>
  </si>
  <si>
    <t>m2</t>
  </si>
  <si>
    <t>BARRA DE APOIO RETA, EM ACO INOX POLIDO, COMPRIMENTO 80CM, DIAMETRO MINIMO 3 CM</t>
  </si>
  <si>
    <t>88487</t>
  </si>
  <si>
    <t>APLICAÇÃO MANUAL DE PINTURA COM TINTA LÁTEX PVA EM PAREDES, DUAS DEMÃOS. AF_06/2014</t>
  </si>
  <si>
    <t>ESQUADRIAS</t>
  </si>
  <si>
    <t>91341</t>
  </si>
  <si>
    <t>CHAPISCO APLICADO EM ALVENARIAS E ESTRUTURAS DE CONCRETO INTERNAS, COM COLHER DE PEDREIRO. ARGAMASSA TRAÇO 1:3 COM PREPARO MANUAL. AF_06/2014</t>
  </si>
  <si>
    <t xml:space="preserve">DESCRIÇÃO DOS SERVIÇOS </t>
  </si>
  <si>
    <t>PR. UNIT.(R$) SEM BDI</t>
  </si>
  <si>
    <t>1</t>
  </si>
  <si>
    <t>M³</t>
  </si>
  <si>
    <t>CP IFRJ</t>
  </si>
  <si>
    <t>H</t>
  </si>
  <si>
    <t>REVESTIMENTO CERÂMICO PARA PISO COM PLACAS TIPO ESMALTADA PADRÃO POPULAR DE DIMENSÕES 35X35 CM APLICADA EM AMBIENTES DE ÁREA MAIOR QUE 10 M2. AF_06/2014</t>
  </si>
  <si>
    <t xml:space="preserve">PISO </t>
  </si>
  <si>
    <t xml:space="preserve">REVESTIMENTO CERÂMICO PARA PAREDES INTERNAS COM PLACAS TIPO ESMALTADA  PADRÃO POPULAR DE DIMENSÕES 20X20 CM APLICADAS EM AMBIENTES DE ÁREA MAIOR QUE 5 M2 NA ALTURA INTEIRA DAS PAREDES. AF_06/2014 </t>
  </si>
  <si>
    <t>PAR</t>
  </si>
  <si>
    <t>LIXAMENTO DE PAREDES</t>
  </si>
  <si>
    <t>CUSTO TOTAL DO ITEM 1 COM BDI INCLUSO</t>
  </si>
  <si>
    <t>REVESTIMENTO DE PAREDE</t>
  </si>
  <si>
    <t>DEMOLIÇÃO DE ARGAMASSA DE FORMA MANUAL SEM REAPROVEITAMENTO</t>
  </si>
  <si>
    <t>CHAPISCO APLICADO NO TETO, COM ROLO PARA TEXTURA ACRÍLICA, ARGAMASSA TRAÇO 1:4 E EMULSÃO POLIMÉRICA (ADESIVO) COM PREPARO MANUAL</t>
  </si>
  <si>
    <t>TETO</t>
  </si>
  <si>
    <t>RECOLOCAÇÃO DE FOLHAS DE PORTA DE PASSAGEM OU JANELA, CONSIDERANDO REAPROVEITAMENTO DE MATERIAL</t>
  </si>
  <si>
    <t>EMASSAMENTO MADEIRA</t>
  </si>
  <si>
    <t>74133/01</t>
  </si>
  <si>
    <t>APLICAÇÃO DE FUNDO SELADOR LÁTEX PVA EM TETO, UMA DEMÃO. AF_06/2014</t>
  </si>
  <si>
    <t>APLICAÇÃO MANUAL DE PINTURA COM TINTA LÁTEX PVA EM TETO, DUAS DEMÃOS. AF_06/2014</t>
  </si>
  <si>
    <t>73739/001</t>
  </si>
  <si>
    <t>PINTURA ESMALTE ACETINADO EM MADEIRA, DUAS DEMÃOS</t>
  </si>
  <si>
    <t>CP/004</t>
  </si>
  <si>
    <t>IFRJ</t>
  </si>
  <si>
    <t>VIDRO FANTASIA TIPO CANELADO, ESPESSURA 4MM</t>
  </si>
  <si>
    <t>SOMA DOS ITENS</t>
  </si>
  <si>
    <t>REFORMA E MANUTENÇÃO DO ALOJAMENTO DOS ALUNOS</t>
  </si>
  <si>
    <t>RASPAGEM DE TINTA</t>
  </si>
  <si>
    <t>ARGAMASSA TRAÇO 1:1:6 (CIMENTO, CAL E AREIA MEDIA) PARA EMBOÇO/MASSA ÚNICA/ASSENTAMENTO ALVENARIA DE VEDAÇÃO</t>
  </si>
  <si>
    <t>SUBSTITUIÇÃO DO REJUNTE, INCLUSIVE RETIRADA</t>
  </si>
  <si>
    <t>EMBOÇO, PARA RECEBIMENTO DE CERÂMICA, EM ARGAMASSA TRAÇO 1:2:8, PREPARO MANUAL, APLICADO MANUALMENTE EM FACES INTERNAS DE PAREDES, PARA AMBIENTE COM ÁREA ENTRE 5M2 E 10M2, ESPESSURA DE 20MM, COM EXECUÇÃO DE TALISCAS. AF_06/2014</t>
  </si>
  <si>
    <t>MAÇANETA ALAVANCA RETA SIMPLES CROMADA DE 10 A 16 CM</t>
  </si>
  <si>
    <t>DOBRADIÇA EM AÇO/FERRO 3 1/2" X 3" e= 1,9 A 2MM COM ANEL CROMADO ZINCADO TAMPA BOLA COM PARAFUSOS</t>
  </si>
  <si>
    <t xml:space="preserve">REMOÇÃO DE PORTAS, DE FORMA MANUAL, </t>
  </si>
  <si>
    <t>PORTA DE MADEIRA PARA PINTURA, SEMI-OCA (LEVE OU MÉDIA), 60X210CM, ESPESSURA DE 3,5CM, INCLUSO DOBRADIÇAS - FORNECIMENTO E INSTALAÇÃO. AF_08/2015</t>
  </si>
  <si>
    <t>CAIXILHO FIXO, DE ALUMINIO, PARA VIDRO M2 CR 325,42</t>
  </si>
  <si>
    <t>SERRALHEIRO/ CARPINTEIRO</t>
  </si>
  <si>
    <t>74202/001</t>
  </si>
  <si>
    <t>LAJE PRE MOLDADA P FORRO SOBRECARGA 100 KG/M² VÃO ATE 3,5</t>
  </si>
  <si>
    <r>
      <t xml:space="preserve">PORTA EM ALUMÍNIO DE ABRIR TIPO VENEZIANA COM GUARNIÇÃO, FIXAÇÃO COM PARAFUSOS - FORNECIMENTO E INSTALAÇÃO. AF_08/2015 </t>
    </r>
    <r>
      <rPr>
        <b/>
        <sz val="11"/>
        <rFont val="Calibri"/>
        <family val="2"/>
        <scheme val="minor"/>
      </rPr>
      <t>BRANCO</t>
    </r>
  </si>
  <si>
    <t>ALVENARIA DE VEDAÇÃO DE BLOCOS VAZADOS DE CONCRETO DE 9X19X39CM (ESPESSURA 9CM) DE PAREDES COM ÁREA LÍQUIDA MENOR QUE 6M² SEM VÃOS E ARGAMASSA DE ASSENTAMENTO COM PREPARO EM BETONEIRA. AF_06/2014</t>
  </si>
  <si>
    <t xml:space="preserve"> VERNIZ SINTETICO BRILHANTE EM CONCRETO OU TIJOLO, DUAS DEMAOS</t>
  </si>
  <si>
    <t>LIMPEZA DE SUPERFICIES COM JATO DE ALTA PRESSAO DE AR E AGUA M2 CR 2,12</t>
  </si>
  <si>
    <t xml:space="preserve">73806/001 </t>
  </si>
  <si>
    <t>LIXAMENTO DAS JANELAS GRADES E PORTAS DE FERRO</t>
  </si>
  <si>
    <t>LIXAMENTO DAS JANELAS E PORTAS DE MADEIRA</t>
  </si>
  <si>
    <t>PINTURA À OLEO 2 DEMÃOS</t>
  </si>
  <si>
    <t>REGULARIZAÇÃO DE SUPERFICIE DE CONCRETO APARENTE M2 CR 12,32</t>
  </si>
  <si>
    <t>CONCRETO FCK = 15MPA, TRAÇO 1:3,4:3,5 (CIMENTO/ AREIA MÉDIA/ BRITA 1) - PREPARO MECÂNICO COM BETONEIRA 400 L. AF_07/2016</t>
  </si>
  <si>
    <t xml:space="preserve">LANCAMENTO/APLICACAO MANUAL DE CONCRETO EM FUNDACOES </t>
  </si>
  <si>
    <t>LIXAMENTO DAS PAREDES DO ARMÁRIO</t>
  </si>
  <si>
    <t>CONTRATAÇÃO DE EMPRESA PARA PRESTAÇÃO DE SERVIÇO COMUM DE ENGENHARIA DE REFORMA DOS PRÉDIO DO REFEITÓRIO, AUDITÓRIO E ALOJAMENTO E MANUTENÇÃO DE PARTE DA REDE DE ESGOTO</t>
  </si>
  <si>
    <t>FUNCIONÁRIOS</t>
  </si>
  <si>
    <t xml:space="preserve">• Demolição da argamassa do beiral nas fachadas frontal e de fundos. Toda a argamassa deve ser retirada para a superfície receber o tratamento adequado, chapisco e emboço. 
• Demolição da argamassa das áreas danificadas das fachadas, previsão de 50 cm em toda a extensão da fachada. 
* O material retirado das demolições deverá ser utilizado para o sóculo dos armários.
</t>
  </si>
  <si>
    <t>1º, 2º e 3º ajudantes</t>
  </si>
  <si>
    <t xml:space="preserve">Montagem e concretagem da laje dos armários
• A laje deverá ser feita em placas, para colocação no local devido posteriormente, de acordo com as dimensões especificadas no projeto.
• As placas devem ser concretadas nessa primeira semana para o cumprimento do tempo de cura necessário para a sua instalação a partir da 5ª semana.
</t>
  </si>
  <si>
    <t>Alvenaria de bloco de concreto para estrutura dos armários
• Os armários serão construídos nos quartos 1, 2 e 3 de acordo com especificação do projeto. 
• As paredes devem ser construídas com 0,65 m x 1,80 m de altura, conforme projeto e com a devida amarração. 
• O material de demolição decorrente da amarração das paredes deverá ser utilizado para o enchimento do sóculo de 19 cm de altura. 
• Os blocos devem ser preenchidos com concreto, nas extremidades para a instalação das portas dos armários.
(9 fiadas X 0,19 X 0,4 X 0,09 = 0,06 m³ x 64 = 3,93 m³)</t>
  </si>
  <si>
    <t>Raspagem de portas/janelas de ferro e limpeza com jato de alta pressão
• As janelas e portas de ferro devem ser lixadas cuidadosamente e limpas para receberem nova pintura.
2º pedreiro/serralheiro – para as restaurações e instalações
1º ajudante – Porta do hall/ Janelas da copa/quarto 1/ estudo
2º ajudante – Janelas dos banheiros/ nutricionista/ deposito
3º ajudante – Janelas do quarto 2 e 3/ tatame</t>
  </si>
  <si>
    <t>1º, 2º e 3º ajudantes e serralheiro</t>
  </si>
  <si>
    <t>1º pedreiro e 4º ajudante</t>
  </si>
  <si>
    <t>Raspagem e lixamento das áreas internas, paredes e teto.
• Raspar a tinta solta, lixar e limpar bem a superfície antes da pintura.
1º ajudante – quarto 2 e 3
2º ajudante – quarto 1/ copa/ banheiros
3º ajudante – hall/corredor/sala estudos
*sala do nutricionista</t>
  </si>
  <si>
    <t xml:space="preserve">Raspagem e lixamento das portas de madeira e dos armários construídos de alvenaria.
• As portas e os caixonetes primeiramente devem receber massa nas imperfeições, depois lixados cuidadosamente e limpos com um pano úmido para receberem nova pintura.
• As portas dos quartos 2 e 3 terão uma de suas folhas substituídas por novas. São folhas de 0,60 x 2,10 que deverão ser fornecidas e instaladas, conforme item da planilha orçamentária.
2º pedreiro/carpinteiro – para as restaurações e instalações
1º ajudante – Porta do hall/ copa/quarto 1 inclusive 2 armários construídos 
2º ajudante – banheiros/ nutricionista/ deposito
3º ajudante – quarto 2 e 3 inclusive 2 armários construídos/ tatame
</t>
  </si>
  <si>
    <t xml:space="preserve">Sóculo e piso dos armários
• O material de demolição da amarração das paredes deverá ser utilizado para o enchimento do sóculo de 19 cm de altura. 
• Sobre o enchimento compactado, deve ser feito um lastro de concreto de 5 cm (0,65 X 0,05 X 20,32 = 0,66 m³)
• Devem ser retiradas as portas e caixonetes dos boxes dos sanitários – 7 boxes. Somente as portas serão reutilizadas.
• Fazer o acabamento das paredes dos sanitários, nas quais foram retirados os caixonetes da seguinte forma: emboço com o chumbamento de tacos para a fixação das dobradiças e colocação do revestimento cerâmico. </t>
  </si>
  <si>
    <t>1º e 2º ajudantes e serralheiro</t>
  </si>
  <si>
    <t xml:space="preserve"> Instalação dos vidros que faltam nas janelas, das portas dos armários construídos, e do caixilho sobre a porta de entrada do corredor para área de alimentação.
• Para a execução desses serviços, a mão de obra deve ser especializada, além do efetivo de funcionários da obra.
</t>
  </si>
  <si>
    <r>
      <t xml:space="preserve"> Pintura das janelas de ferro 
• Fazer o isolamento de todo o vidro. Todas as manchas indevidas deverão ser retiradas com a limpeza adequada.
• Recolocação das telas mosquiteiras.
</t>
    </r>
    <r>
      <rPr>
        <b/>
        <sz val="11"/>
        <color rgb="FF000000"/>
        <rFont val="Arial"/>
        <family val="2"/>
      </rPr>
      <t xml:space="preserve">Serralheiro: serviços das telas mosquiteiras
1º ajudante c/ habilidade pintura: quarto 1/sala estudo/banheiros/ nutricionista/depósito.
2º ajudante c/ habilidade pintura: Porta quarto 1, 2 e 3/ copa/ tatame.
</t>
    </r>
    <r>
      <rPr>
        <sz val="11"/>
        <color rgb="FF000000"/>
        <rFont val="Arial"/>
        <family val="2"/>
      </rPr>
      <t xml:space="preserve">
</t>
    </r>
  </si>
  <si>
    <t xml:space="preserve">•  Término da recuperação das esquadrias
</t>
  </si>
  <si>
    <t xml:space="preserve">• Pintura das fachadas. 
Nas paredes externas, serão utilizadas as cores:
Chapisco da barra =
Paredes = 
Beiral = branco gelo
•  Passeio/ calçada 
Recuperação do calçamento ao redor da edificação. 
</t>
  </si>
  <si>
    <t>CP/ IFRJ</t>
  </si>
  <si>
    <t>5.4</t>
  </si>
  <si>
    <t>32 ARMÁRIOS DE BLOCO CERÂMICO 
(VER PRATELEIRAS)</t>
  </si>
  <si>
    <t>5.5</t>
  </si>
  <si>
    <t>5.6</t>
  </si>
  <si>
    <t>5.7</t>
  </si>
  <si>
    <t>6.10</t>
  </si>
  <si>
    <t>6.11</t>
  </si>
  <si>
    <t>6.12</t>
  </si>
  <si>
    <t>6.13</t>
  </si>
  <si>
    <t>6.14</t>
  </si>
  <si>
    <t>SUB TOTAL ARMÁRIOS</t>
  </si>
  <si>
    <t xml:space="preserve">Chapisco e emboço do beiral e na recuperação das paredes externas.
• Esse serviço deve ser realizado na 2ª semana para que o novo reboco tenha cerca de 28 dias de cura, tempo recomendado pelas boas técnicas construtivas, para que não ocorram descascamentos da alvenaria e desagregamento. </t>
  </si>
  <si>
    <t xml:space="preserve">Retirada do rejunte dos boxes de chuveiro e lavatórios 
a. Passo a passo:
a.Use a serra de rejunte para serrar os espaços entre os azulejos. Elas são feitas para trabalhar em espaços estreitos entre os azulejos e são encontradas em lojas de ferragens.
b. Use o cinzel para retirar o restante de rejunte e um estilete para remover todos os pedaços que não saíram com a serra
</t>
  </si>
  <si>
    <r>
      <t xml:space="preserve">• Terminar os serviços da semana anterior
• Rejuntamento dos azulejos dos banheiros
• O rejunte deve ser feito na </t>
    </r>
    <r>
      <rPr>
        <sz val="11"/>
        <color rgb="FFFF0000"/>
        <rFont val="Arial"/>
        <family val="2"/>
      </rPr>
      <t>cor ..</t>
    </r>
    <r>
      <rPr>
        <sz val="11"/>
        <color rgb="FF000000"/>
        <rFont val="Arial"/>
        <family val="2"/>
      </rPr>
      <t>.
• Recuperação das peças do piso danificados, com massa e revestimento cerâmico.</t>
    </r>
  </si>
  <si>
    <t>MERCADO</t>
  </si>
  <si>
    <t>TELA MOSQUITEIRA - 50 X 1,00 M</t>
  </si>
  <si>
    <t>SERVIÇOS DO ITEM 2</t>
  </si>
  <si>
    <t>22,51%</t>
  </si>
  <si>
    <t>GRELHA QUADRADA INOX 100MM</t>
  </si>
  <si>
    <t xml:space="preserve">
1ª SEM
</t>
  </si>
  <si>
    <t xml:space="preserve">5ª SEM
</t>
  </si>
  <si>
    <t xml:space="preserve">7ª SEM
</t>
  </si>
  <si>
    <t xml:space="preserve">8ª SEM
</t>
  </si>
  <si>
    <t xml:space="preserve">4ª SEM
</t>
  </si>
  <si>
    <t xml:space="preserve">6ª SEM
</t>
  </si>
  <si>
    <t xml:space="preserve">3ª SEM
</t>
  </si>
  <si>
    <t>1º e 2º  profissional e 4º ajudante</t>
  </si>
  <si>
    <t>1º profissional e 3º e 4º ajudantes</t>
  </si>
  <si>
    <r>
      <t xml:space="preserve">Pintura interna dos cômodos 
• Antes da pintura do forro e paredes e dos armários construídos, as superfícies devem ser limpas com pano úmido para retirada de todo o pó do lixamento que foi realizado na etapa anterior. 
• Fazer o isolamento dos móveis, chão, portas e janelas.
• As cores a serem utilizadas são: 
no teto o branco gelo, 
na parte superior das paredes a cor.... 
parte inferior a cor ....
os armários serão envernizados. 
</t>
    </r>
    <r>
      <rPr>
        <b/>
        <sz val="11"/>
        <color rgb="FF000000"/>
        <rFont val="Arial"/>
        <family val="2"/>
      </rPr>
      <t>1º profissional/ pintor – quarto 2 e 3 inclusive os armários construídos (181+181 = 362 + 65,64 = 427,64m²)</t>
    </r>
    <r>
      <rPr>
        <sz val="11"/>
        <color rgb="FF000000"/>
        <rFont val="Arial"/>
        <family val="2"/>
      </rPr>
      <t xml:space="preserve">
</t>
    </r>
    <r>
      <rPr>
        <b/>
        <sz val="11"/>
        <color rgb="FF000000"/>
        <rFont val="Arial"/>
        <family val="2"/>
      </rPr>
      <t>3º ajudante  – hall/corredor/sala estudos/Sala nutrucionista (47+200+95+72 = 424m²)</t>
    </r>
    <r>
      <rPr>
        <sz val="11"/>
        <color rgb="FF000000"/>
        <rFont val="Arial"/>
        <family val="2"/>
      </rPr>
      <t xml:space="preserve">
</t>
    </r>
    <r>
      <rPr>
        <b/>
        <sz val="11"/>
        <color rgb="FF000000"/>
        <rFont val="Arial"/>
        <family val="2"/>
      </rPr>
      <t>4º ajudante  – quarto 1 inclusive os armários construídos / copa/ banheiros(143+46+184 = 373+25 = 398m²)</t>
    </r>
  </si>
  <si>
    <r>
      <t xml:space="preserve">Pintura das portas de madeira 
• As portas e os caixonetes devem receber pintura na cor ...
• Fazer o isolamento devido para evitar borrões da pintura no chão e paredes. Todas as manchas indevidas deverão ser retiradas com a limpeza adequada.
</t>
    </r>
    <r>
      <rPr>
        <b/>
        <sz val="11"/>
        <color rgb="FF000000"/>
        <rFont val="Arial"/>
        <family val="2"/>
      </rPr>
      <t>serralheiro para a recuperação das portas e pintura</t>
    </r>
    <r>
      <rPr>
        <sz val="11"/>
        <color rgb="FF000000"/>
        <rFont val="Arial"/>
        <family val="2"/>
      </rPr>
      <t xml:space="preserve">
</t>
    </r>
    <r>
      <rPr>
        <b/>
        <sz val="11"/>
        <color rgb="FF000000"/>
        <rFont val="Arial"/>
        <family val="2"/>
      </rPr>
      <t>1º ajudante: porta dos banheiros inclusive portas dos boxes dos sanitários (8)/depósito
2º ajudante: portas quartos 1, 2 e 3/ copa/ tatame/ nutricionista.</t>
    </r>
  </si>
  <si>
    <r>
      <t xml:space="preserve">Pintura interna dos cômodos 
• Término dos serviços de pintura interna.
</t>
    </r>
    <r>
      <rPr>
        <b/>
        <sz val="11"/>
        <color rgb="FF000000"/>
        <rFont val="Arial"/>
        <family val="2"/>
      </rPr>
      <t>1º profissional – quarto 2 e 3 inclusive os armários construídos (181+181 = 362 + 65,64 = 427,64m²)
3º ajudante  – hall/corredor/sala estudos/Sala nutrucionista (47+200+95+72 = 424m²)
4º ajudante  – quarto 1 inclusive os armários construídos / copa/ banheiros(143+46+184 = 373+25 = 398m²)</t>
    </r>
    <r>
      <rPr>
        <sz val="11"/>
        <color rgb="FF000000"/>
        <rFont val="Arial"/>
        <family val="2"/>
      </rPr>
      <t xml:space="preserve">
.
</t>
    </r>
  </si>
  <si>
    <t xml:space="preserve">Serviços preliminares e recomendações importantes: 
CONTRATATANTE
a) Os armários precisam ser desmontados e o local desocupado para realização dos serviços na primeira semana. 
b) A divisória do quarto 1 deve ser removida e recolocada conforme especificações do projeto, para a construção dos armários de alvenaria.
c) Definir o local em que a empresa contratada poderá produzir as placas da laje dos armários.
d) Os funcionários da empresa poderão utilizar o próprio banheiro do local da reforma para evitar construção de barraco de obras.
e) Os materiais também poderão ser guardados no próprio local
CONTRATADA
f) A empresa deve fazer a encomenda ou fabricação imediata das portas de alumínio para a instalação nos armários dos quartos, na 7ª semana.
g) Providenciar compra de materiais como tinta e acabamentos, antecipadamente, para o cumprimento rigoroso do cronograma.
h) Deve ser feita na primeira semana a retirada das telas mosquiteiras das janelas para recuperação que inclui a pintura, e a substituição de telas. Deverão ser reinstaladas na 7ª semana.
i) As superfícies (portas, janelas, paredes, forros) não deverão ser pintados, sem antes a vistoria da fiscalização de obras do Campus, para verificação dos serviços de raspagem e lixamento, que constam na planilha orçamentária e serão cobrados com rigor.  
j) Para execução dos serviços no prazo determinado pelo edital é imprescindível que a empresa disponibilize o mínimo de efetivo de funcionários qualificados conforme abaixo:
• 1 profissional com habilidade de pintura ou pintor;
• 1 profissional com habilidade de serralheiro/ marcineiro; 
• 4 ajudantes  com habilidade de pintura;
Total de 6 efetivos com as habilidades específicas mencionadas.
Obs: Mão de obra especializada e excedente para instalações de portas, caixilho de alumínio e vidros.
</t>
  </si>
  <si>
    <t>MÊS 1</t>
  </si>
  <si>
    <t>QUANT</t>
  </si>
  <si>
    <t>VALOR</t>
  </si>
  <si>
    <t>MÊS 2</t>
  </si>
  <si>
    <t>CRONOGRAMA FÍSICO FINANCEIRO
 REFORMA DOS PRÉDIO DO REFEITÓRIO, AUDITÓRIO E ALOJAMENTO E MANUTENÇÃO DE PARTE DA REDE DE ESGOTO</t>
  </si>
  <si>
    <t xml:space="preserve">PLANO DE ATAQUE DO ITEM 2
Reforma e Manutenção do Prédio que abriga o Alojamento de Alunos do Campus Pinheiral do IFRJ. </t>
  </si>
  <si>
    <t xml:space="preserve">2ª SEM
 </t>
  </si>
  <si>
    <t>PROPOSTA DO LICITANTE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</si>
</sst>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#,##0.00&quot; &quot;;&quot; (&quot;#,##0.00&quot;)&quot;;&quot; -&quot;#&quot; &quot;;@&quot; &quot;"/>
    <numFmt numFmtId="166" formatCode="#,##0.00&quot; &quot;;&quot;-&quot;#,##0.00&quot; &quot;;&quot; -&quot;#&quot; &quot;;@&quot; &quot;"/>
    <numFmt numFmtId="167" formatCode="[$R$-416]&quot; &quot;#,##0.00;[Red]&quot;-&quot;[$R$-416]&quot; &quot;#,##0.00"/>
    <numFmt numFmtId="168" formatCode="&quot;R$&quot;\ #,##0.00"/>
    <numFmt numFmtId="169" formatCode="[$-416]mmm\-yy;@"/>
  </numFmts>
  <fonts count="18">
    <font>
      <sz val="11"/>
      <color rgb="FF00000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0"/>
      <color rgb="FF000000"/>
      <name val="Arial1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1"/>
      <color rgb="FF00000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.5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2">
    <xf numFmtId="0" fontId="0" fillId="0" borderId="0"/>
    <xf numFmtId="0" fontId="3" fillId="0" borderId="0" applyNumberFormat="0" applyBorder="0" applyProtection="0"/>
    <xf numFmtId="0" fontId="3" fillId="0" borderId="0" applyNumberFormat="0" applyBorder="0" applyProtection="0"/>
    <xf numFmtId="165" fontId="3" fillId="0" borderId="0" applyBorder="0" applyProtection="0"/>
    <xf numFmtId="165" fontId="3" fillId="0" borderId="0" applyBorder="0" applyProtection="0"/>
    <xf numFmtId="0" fontId="4" fillId="0" borderId="0" applyNumberFormat="0" applyBorder="0" applyProtection="0"/>
    <xf numFmtId="0" fontId="3" fillId="0" borderId="0" applyNumberFormat="0" applyBorder="0" applyProtection="0"/>
    <xf numFmtId="166" fontId="4" fillId="0" borderId="0" applyBorder="0" applyProtection="0"/>
    <xf numFmtId="0" fontId="5" fillId="0" borderId="0" applyNumberFormat="0" applyBorder="0" applyProtection="0">
      <alignment horizontal="center"/>
    </xf>
    <xf numFmtId="0" fontId="5" fillId="0" borderId="0" applyNumberFormat="0" applyBorder="0" applyProtection="0">
      <alignment horizontal="center" textRotation="90"/>
    </xf>
    <xf numFmtId="0" fontId="1" fillId="0" borderId="0"/>
    <xf numFmtId="9" fontId="1" fillId="0" borderId="0" applyFont="0" applyFill="0" applyBorder="0" applyAlignment="0" applyProtection="0"/>
    <xf numFmtId="0" fontId="6" fillId="0" borderId="0" applyNumberFormat="0" applyBorder="0" applyProtection="0"/>
    <xf numFmtId="167" fontId="6" fillId="0" borderId="0" applyBorder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3" fillId="0" borderId="0" applyBorder="0" applyProtection="0"/>
    <xf numFmtId="9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178">
    <xf numFmtId="0" fontId="0" fillId="0" borderId="0" xfId="0"/>
    <xf numFmtId="0" fontId="0" fillId="0" borderId="0" xfId="0"/>
    <xf numFmtId="0" fontId="8" fillId="0" borderId="1" xfId="10" applyFont="1" applyFill="1" applyBorder="1" applyAlignment="1">
      <alignment horizontal="center" vertical="center"/>
    </xf>
    <xf numFmtId="0" fontId="8" fillId="0" borderId="1" xfId="10" applyFont="1" applyFill="1" applyBorder="1" applyAlignment="1">
      <alignment horizontal="left" vertical="center" wrapText="1"/>
    </xf>
    <xf numFmtId="0" fontId="8" fillId="0" borderId="1" xfId="14" applyNumberFormat="1" applyFont="1" applyFill="1" applyBorder="1" applyAlignment="1">
      <alignment horizontal="center" vertical="center"/>
    </xf>
    <xf numFmtId="0" fontId="9" fillId="0" borderId="1" xfId="10" applyFont="1" applyFill="1" applyBorder="1" applyAlignment="1">
      <alignment horizontal="center" vertical="center" wrapText="1"/>
    </xf>
    <xf numFmtId="0" fontId="8" fillId="0" borderId="1" xfId="10" applyFont="1" applyFill="1" applyBorder="1" applyAlignment="1">
      <alignment horizontal="center" vertical="center" wrapText="1"/>
    </xf>
    <xf numFmtId="0" fontId="9" fillId="5" borderId="1" xfId="10" applyFont="1" applyFill="1" applyBorder="1" applyAlignment="1">
      <alignment horizontal="left" vertical="center" wrapText="1"/>
    </xf>
    <xf numFmtId="0" fontId="8" fillId="5" borderId="1" xfId="10" applyFont="1" applyFill="1" applyBorder="1" applyAlignment="1">
      <alignment horizontal="center" vertical="center"/>
    </xf>
    <xf numFmtId="0" fontId="0" fillId="0" borderId="0" xfId="0" applyBorder="1"/>
    <xf numFmtId="49" fontId="10" fillId="3" borderId="2" xfId="10" applyNumberFormat="1" applyFont="1" applyFill="1" applyBorder="1" applyAlignment="1">
      <alignment vertical="center" wrapText="1"/>
    </xf>
    <xf numFmtId="49" fontId="10" fillId="3" borderId="10" xfId="10" applyNumberFormat="1" applyFont="1" applyFill="1" applyBorder="1" applyAlignment="1">
      <alignment vertical="center" wrapText="1"/>
    </xf>
    <xf numFmtId="0" fontId="11" fillId="0" borderId="0" xfId="10" applyFont="1" applyFill="1" applyAlignment="1">
      <alignment horizontal="center" vertical="center"/>
    </xf>
    <xf numFmtId="0" fontId="12" fillId="0" borderId="3" xfId="10" applyFont="1" applyFill="1" applyBorder="1" applyAlignment="1">
      <alignment vertical="center"/>
    </xf>
    <xf numFmtId="0" fontId="12" fillId="0" borderId="7" xfId="10" applyFont="1" applyFill="1" applyBorder="1" applyAlignment="1">
      <alignment vertical="center"/>
    </xf>
    <xf numFmtId="0" fontId="10" fillId="0" borderId="1" xfId="10" applyFont="1" applyFill="1" applyBorder="1" applyAlignment="1">
      <alignment horizontal="right"/>
    </xf>
    <xf numFmtId="0" fontId="12" fillId="0" borderId="1" xfId="10" applyFont="1" applyFill="1" applyBorder="1" applyAlignment="1">
      <alignment horizontal="center" vertical="center"/>
    </xf>
    <xf numFmtId="0" fontId="12" fillId="0" borderId="5" xfId="10" applyFont="1" applyFill="1" applyBorder="1" applyAlignment="1">
      <alignment vertical="center"/>
    </xf>
    <xf numFmtId="0" fontId="12" fillId="0" borderId="0" xfId="10" applyFont="1" applyFill="1" applyBorder="1" applyAlignment="1">
      <alignment vertical="center"/>
    </xf>
    <xf numFmtId="0" fontId="10" fillId="0" borderId="1" xfId="10" applyFont="1" applyFill="1" applyBorder="1" applyAlignment="1">
      <alignment horizontal="right" vertical="center" wrapText="1"/>
    </xf>
    <xf numFmtId="49" fontId="10" fillId="3" borderId="1" xfId="10" applyNumberFormat="1" applyFont="1" applyFill="1" applyBorder="1" applyAlignment="1">
      <alignment horizontal="center" vertical="center"/>
    </xf>
    <xf numFmtId="164" fontId="10" fillId="3" borderId="1" xfId="14" applyFont="1" applyFill="1" applyBorder="1" applyAlignment="1">
      <alignment horizontal="center" vertical="center"/>
    </xf>
    <xf numFmtId="4" fontId="10" fillId="3" borderId="1" xfId="10" applyNumberFormat="1" applyFont="1" applyFill="1" applyBorder="1" applyAlignment="1">
      <alignment horizontal="center" vertical="justify"/>
    </xf>
    <xf numFmtId="4" fontId="10" fillId="3" borderId="1" xfId="10" applyNumberFormat="1" applyFont="1" applyFill="1" applyBorder="1" applyAlignment="1">
      <alignment horizontal="center" vertical="center"/>
    </xf>
    <xf numFmtId="164" fontId="10" fillId="5" borderId="1" xfId="14" applyFont="1" applyFill="1" applyBorder="1" applyAlignment="1">
      <alignment horizontal="center" vertical="center"/>
    </xf>
    <xf numFmtId="4" fontId="10" fillId="5" borderId="1" xfId="10" applyNumberFormat="1" applyFont="1" applyFill="1" applyBorder="1" applyAlignment="1">
      <alignment horizontal="center" vertical="justify"/>
    </xf>
    <xf numFmtId="44" fontId="10" fillId="5" borderId="1" xfId="10" applyNumberFormat="1" applyFont="1" applyFill="1" applyBorder="1" applyAlignment="1">
      <alignment horizontal="left" vertical="center"/>
    </xf>
    <xf numFmtId="4" fontId="10" fillId="5" borderId="1" xfId="10" applyNumberFormat="1" applyFont="1" applyFill="1" applyBorder="1" applyAlignment="1">
      <alignment horizontal="center" vertical="center"/>
    </xf>
    <xf numFmtId="0" fontId="12" fillId="0" borderId="1" xfId="10" applyFont="1" applyFill="1" applyBorder="1" applyAlignment="1">
      <alignment horizontal="left" vertical="center" wrapText="1"/>
    </xf>
    <xf numFmtId="0" fontId="12" fillId="0" borderId="1" xfId="14" applyNumberFormat="1" applyFont="1" applyFill="1" applyBorder="1" applyAlignment="1">
      <alignment horizontal="center" vertical="center"/>
    </xf>
    <xf numFmtId="44" fontId="12" fillId="0" borderId="1" xfId="14" applyNumberFormat="1" applyFont="1" applyFill="1" applyBorder="1" applyAlignment="1">
      <alignment horizontal="left" vertical="center"/>
    </xf>
    <xf numFmtId="44" fontId="12" fillId="0" borderId="1" xfId="10" applyNumberFormat="1" applyFont="1" applyFill="1" applyBorder="1" applyAlignment="1">
      <alignment horizontal="left" vertical="center"/>
    </xf>
    <xf numFmtId="0" fontId="10" fillId="5" borderId="1" xfId="10" applyFont="1" applyFill="1" applyBorder="1" applyAlignment="1">
      <alignment horizontal="center" vertical="center"/>
    </xf>
    <xf numFmtId="0" fontId="10" fillId="5" borderId="1" xfId="10" applyFont="1" applyFill="1" applyBorder="1" applyAlignment="1">
      <alignment horizontal="center" vertical="center" wrapText="1"/>
    </xf>
    <xf numFmtId="0" fontId="10" fillId="5" borderId="1" xfId="10" applyFont="1" applyFill="1" applyBorder="1" applyAlignment="1">
      <alignment horizontal="left" vertical="center" wrapText="1"/>
    </xf>
    <xf numFmtId="0" fontId="10" fillId="0" borderId="1" xfId="10" applyFont="1" applyFill="1" applyBorder="1" applyAlignment="1">
      <alignment horizontal="center" vertical="center" wrapText="1"/>
    </xf>
    <xf numFmtId="0" fontId="13" fillId="0" borderId="1" xfId="10" applyFont="1" applyFill="1" applyBorder="1" applyAlignment="1">
      <alignment horizontal="center" vertical="center" wrapText="1"/>
    </xf>
    <xf numFmtId="0" fontId="13" fillId="0" borderId="1" xfId="10" applyFont="1" applyFill="1" applyBorder="1" applyAlignment="1">
      <alignment horizontal="left" vertical="center" wrapText="1"/>
    </xf>
    <xf numFmtId="0" fontId="10" fillId="4" borderId="1" xfId="10" applyFont="1" applyFill="1" applyBorder="1" applyAlignment="1">
      <alignment horizontal="center" vertical="center"/>
    </xf>
    <xf numFmtId="0" fontId="10" fillId="4" borderId="1" xfId="10" applyFont="1" applyFill="1" applyBorder="1" applyAlignment="1">
      <alignment horizontal="center" vertical="center" wrapText="1"/>
    </xf>
    <xf numFmtId="0" fontId="10" fillId="4" borderId="1" xfId="10" applyFont="1" applyFill="1" applyBorder="1" applyAlignment="1">
      <alignment horizontal="left" vertical="center" wrapText="1"/>
    </xf>
    <xf numFmtId="0" fontId="10" fillId="4" borderId="1" xfId="14" applyNumberFormat="1" applyFont="1" applyFill="1" applyBorder="1" applyAlignment="1">
      <alignment horizontal="center" vertical="center"/>
    </xf>
    <xf numFmtId="44" fontId="10" fillId="4" borderId="1" xfId="14" applyNumberFormat="1" applyFont="1" applyFill="1" applyBorder="1" applyAlignment="1">
      <alignment horizontal="left" vertical="center"/>
    </xf>
    <xf numFmtId="44" fontId="12" fillId="4" borderId="1" xfId="10" applyNumberFormat="1" applyFont="1" applyFill="1" applyBorder="1" applyAlignment="1">
      <alignment horizontal="left" vertical="center"/>
    </xf>
    <xf numFmtId="0" fontId="12" fillId="0" borderId="1" xfId="10" applyFont="1" applyFill="1" applyBorder="1" applyAlignment="1">
      <alignment horizontal="center" vertical="center" wrapText="1"/>
    </xf>
    <xf numFmtId="0" fontId="10" fillId="5" borderId="1" xfId="14" applyNumberFormat="1" applyFont="1" applyFill="1" applyBorder="1" applyAlignment="1">
      <alignment horizontal="center" vertical="center"/>
    </xf>
    <xf numFmtId="44" fontId="10" fillId="5" borderId="1" xfId="14" applyNumberFormat="1" applyFont="1" applyFill="1" applyBorder="1" applyAlignment="1">
      <alignment horizontal="left" vertical="center"/>
    </xf>
    <xf numFmtId="0" fontId="11" fillId="4" borderId="1" xfId="10" applyFont="1" applyFill="1" applyBorder="1" applyAlignment="1">
      <alignment horizontal="center" vertical="center"/>
    </xf>
    <xf numFmtId="164" fontId="11" fillId="4" borderId="1" xfId="14" applyFont="1" applyFill="1" applyBorder="1" applyAlignment="1">
      <alignment horizontal="center" vertical="center"/>
    </xf>
    <xf numFmtId="0" fontId="11" fillId="0" borderId="0" xfId="10" applyFont="1" applyFill="1" applyAlignment="1">
      <alignment horizontal="center"/>
    </xf>
    <xf numFmtId="164" fontId="11" fillId="0" borderId="0" xfId="14" applyFont="1" applyFill="1" applyAlignment="1">
      <alignment horizontal="center" vertical="center"/>
    </xf>
    <xf numFmtId="4" fontId="14" fillId="0" borderId="1" xfId="10" applyNumberFormat="1" applyFont="1" applyFill="1" applyBorder="1" applyAlignment="1">
      <alignment vertical="center"/>
    </xf>
    <xf numFmtId="168" fontId="1" fillId="0" borderId="1" xfId="21" applyNumberFormat="1" applyFont="1" applyFill="1" applyBorder="1" applyAlignment="1">
      <alignment vertical="center"/>
    </xf>
    <xf numFmtId="0" fontId="10" fillId="6" borderId="1" xfId="10" applyFont="1" applyFill="1" applyBorder="1" applyAlignment="1">
      <alignment horizontal="center" vertical="center" wrapText="1"/>
    </xf>
    <xf numFmtId="0" fontId="8" fillId="6" borderId="1" xfId="10" applyFont="1" applyFill="1" applyBorder="1" applyAlignment="1">
      <alignment horizontal="center" vertical="center"/>
    </xf>
    <xf numFmtId="0" fontId="12" fillId="6" borderId="1" xfId="14" applyNumberFormat="1" applyFont="1" applyFill="1" applyBorder="1" applyAlignment="1">
      <alignment horizontal="center" vertical="center"/>
    </xf>
    <xf numFmtId="44" fontId="12" fillId="6" borderId="1" xfId="14" applyNumberFormat="1" applyFont="1" applyFill="1" applyBorder="1" applyAlignment="1">
      <alignment horizontal="left" vertical="center"/>
    </xf>
    <xf numFmtId="44" fontId="12" fillId="6" borderId="1" xfId="10" applyNumberFormat="1" applyFont="1" applyFill="1" applyBorder="1" applyAlignment="1">
      <alignment horizontal="left" vertical="center"/>
    </xf>
    <xf numFmtId="0" fontId="9" fillId="4" borderId="1" xfId="10" applyFont="1" applyFill="1" applyBorder="1" applyAlignment="1">
      <alignment horizontal="left" vertical="center" wrapText="1"/>
    </xf>
    <xf numFmtId="44" fontId="9" fillId="4" borderId="1" xfId="10" applyNumberFormat="1" applyFont="1" applyFill="1" applyBorder="1" applyAlignment="1">
      <alignment horizontal="left" vertical="center"/>
    </xf>
    <xf numFmtId="0" fontId="8" fillId="2" borderId="1" xfId="10" applyFont="1" applyFill="1" applyBorder="1" applyAlignment="1">
      <alignment horizontal="center" vertical="center"/>
    </xf>
    <xf numFmtId="0" fontId="12" fillId="2" borderId="1" xfId="14" applyNumberFormat="1" applyFont="1" applyFill="1" applyBorder="1" applyAlignment="1">
      <alignment horizontal="center" vertical="center"/>
    </xf>
    <xf numFmtId="44" fontId="12" fillId="2" borderId="1" xfId="14" applyNumberFormat="1" applyFont="1" applyFill="1" applyBorder="1" applyAlignment="1">
      <alignment horizontal="left" vertical="center"/>
    </xf>
    <xf numFmtId="44" fontId="12" fillId="2" borderId="1" xfId="10" applyNumberFormat="1" applyFont="1" applyFill="1" applyBorder="1" applyAlignment="1">
      <alignment horizontal="left" vertical="center"/>
    </xf>
    <xf numFmtId="0" fontId="11" fillId="0" borderId="0" xfId="10" applyFont="1" applyFill="1" applyBorder="1" applyAlignment="1">
      <alignment horizontal="center" vertical="center"/>
    </xf>
    <xf numFmtId="164" fontId="12" fillId="7" borderId="1" xfId="14" applyFont="1" applyFill="1" applyBorder="1" applyAlignment="1">
      <alignment horizontal="center" vertical="center"/>
    </xf>
    <xf numFmtId="0" fontId="12" fillId="7" borderId="1" xfId="10" applyFont="1" applyFill="1" applyBorder="1" applyAlignment="1">
      <alignment horizontal="center" vertical="center"/>
    </xf>
    <xf numFmtId="0" fontId="8" fillId="2" borderId="1" xfId="14" applyNumberFormat="1" applyFont="1" applyFill="1" applyBorder="1" applyAlignment="1">
      <alignment horizontal="center" vertical="center"/>
    </xf>
    <xf numFmtId="0" fontId="1" fillId="0" borderId="1" xfId="10" applyFont="1" applyFill="1" applyBorder="1" applyAlignment="1">
      <alignment horizontal="center" vertical="center"/>
    </xf>
    <xf numFmtId="0" fontId="12" fillId="5" borderId="1" xfId="10" applyFont="1" applyFill="1" applyBorder="1" applyAlignment="1">
      <alignment horizontal="center" vertical="center"/>
    </xf>
    <xf numFmtId="0" fontId="12" fillId="5" borderId="1" xfId="14" applyNumberFormat="1" applyFont="1" applyFill="1" applyBorder="1" applyAlignment="1">
      <alignment horizontal="center" vertical="center"/>
    </xf>
    <xf numFmtId="44" fontId="12" fillId="5" borderId="1" xfId="14" applyNumberFormat="1" applyFont="1" applyFill="1" applyBorder="1" applyAlignment="1">
      <alignment horizontal="left" vertical="center"/>
    </xf>
    <xf numFmtId="0" fontId="10" fillId="2" borderId="1" xfId="10" applyFont="1" applyFill="1" applyBorder="1" applyAlignment="1">
      <alignment horizontal="center" vertical="center" wrapText="1"/>
    </xf>
    <xf numFmtId="0" fontId="9" fillId="2" borderId="1" xfId="10" applyFont="1" applyFill="1" applyBorder="1" applyAlignment="1">
      <alignment horizontal="center" vertical="center" wrapText="1"/>
    </xf>
    <xf numFmtId="0" fontId="8" fillId="2" borderId="1" xfId="10" applyFont="1" applyFill="1" applyBorder="1" applyAlignment="1">
      <alignment horizontal="left" vertical="center" wrapText="1"/>
    </xf>
    <xf numFmtId="0" fontId="15" fillId="5" borderId="1" xfId="10" applyFont="1" applyFill="1" applyBorder="1" applyAlignment="1">
      <alignment horizontal="center" vertical="center"/>
    </xf>
    <xf numFmtId="164" fontId="15" fillId="5" borderId="1" xfId="14" applyFont="1" applyFill="1" applyBorder="1" applyAlignment="1">
      <alignment horizontal="center" vertical="center"/>
    </xf>
    <xf numFmtId="44" fontId="15" fillId="5" borderId="1" xfId="10" applyNumberFormat="1" applyFont="1" applyFill="1" applyBorder="1" applyAlignment="1">
      <alignment horizontal="center" vertical="center"/>
    </xf>
    <xf numFmtId="0" fontId="12" fillId="6" borderId="1" xfId="10" applyFont="1" applyFill="1" applyBorder="1" applyAlignment="1">
      <alignment horizontal="left" vertical="center" wrapText="1"/>
    </xf>
    <xf numFmtId="0" fontId="12" fillId="6" borderId="1" xfId="1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49" fontId="9" fillId="5" borderId="1" xfId="10" applyNumberFormat="1" applyFont="1" applyFill="1" applyBorder="1" applyAlignment="1">
      <alignment horizontal="center" vertical="center"/>
    </xf>
    <xf numFmtId="49" fontId="10" fillId="5" borderId="1" xfId="10" applyNumberFormat="1" applyFont="1" applyFill="1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15" fillId="4" borderId="1" xfId="10" applyFont="1" applyFill="1" applyBorder="1" applyAlignment="1">
      <alignment horizontal="center" vertical="center"/>
    </xf>
    <xf numFmtId="0" fontId="15" fillId="4" borderId="1" xfId="10" applyFont="1" applyFill="1" applyBorder="1" applyAlignment="1">
      <alignment vertical="center"/>
    </xf>
    <xf numFmtId="0" fontId="15" fillId="4" borderId="1" xfId="10" applyFont="1" applyFill="1" applyBorder="1" applyAlignment="1">
      <alignment vertical="center" wrapText="1"/>
    </xf>
    <xf numFmtId="0" fontId="9" fillId="5" borderId="1" xfId="10" applyFont="1" applyFill="1" applyBorder="1" applyAlignment="1">
      <alignment horizontal="center" vertical="center"/>
    </xf>
    <xf numFmtId="49" fontId="10" fillId="5" borderId="2" xfId="10" applyNumberFormat="1" applyFont="1" applyFill="1" applyBorder="1" applyAlignment="1">
      <alignment vertical="center"/>
    </xf>
    <xf numFmtId="49" fontId="10" fillId="5" borderId="10" xfId="10" applyNumberFormat="1" applyFont="1" applyFill="1" applyBorder="1" applyAlignment="1">
      <alignment vertical="center"/>
    </xf>
    <xf numFmtId="49" fontId="10" fillId="5" borderId="11" xfId="10" applyNumberFormat="1" applyFont="1" applyFill="1" applyBorder="1" applyAlignment="1">
      <alignment vertical="center"/>
    </xf>
    <xf numFmtId="49" fontId="9" fillId="5" borderId="2" xfId="10" applyNumberFormat="1" applyFont="1" applyFill="1" applyBorder="1" applyAlignment="1">
      <alignment vertical="center"/>
    </xf>
    <xf numFmtId="49" fontId="9" fillId="5" borderId="10" xfId="10" applyNumberFormat="1" applyFont="1" applyFill="1" applyBorder="1" applyAlignment="1">
      <alignment vertical="center"/>
    </xf>
    <xf numFmtId="49" fontId="9" fillId="5" borderId="11" xfId="10" applyNumberFormat="1" applyFont="1" applyFill="1" applyBorder="1" applyAlignment="1">
      <alignment vertical="center"/>
    </xf>
    <xf numFmtId="0" fontId="15" fillId="5" borderId="11" xfId="10" applyFont="1" applyFill="1" applyBorder="1" applyAlignment="1">
      <alignment horizontal="center" vertical="center"/>
    </xf>
    <xf numFmtId="0" fontId="12" fillId="0" borderId="2" xfId="10" applyFont="1" applyFill="1" applyBorder="1" applyAlignment="1">
      <alignment horizontal="center" vertical="center"/>
    </xf>
    <xf numFmtId="44" fontId="11" fillId="0" borderId="0" xfId="10" applyNumberFormat="1" applyFont="1" applyFill="1" applyBorder="1" applyAlignment="1">
      <alignment horizontal="center" vertical="center"/>
    </xf>
    <xf numFmtId="0" fontId="11" fillId="5" borderId="12" xfId="10" applyFont="1" applyFill="1" applyBorder="1" applyAlignment="1">
      <alignment horizontal="center" vertical="center"/>
    </xf>
    <xf numFmtId="44" fontId="11" fillId="5" borderId="12" xfId="10" applyNumberFormat="1" applyFont="1" applyFill="1" applyBorder="1" applyAlignment="1">
      <alignment horizontal="center" vertical="center"/>
    </xf>
    <xf numFmtId="4" fontId="10" fillId="8" borderId="1" xfId="10" applyNumberFormat="1" applyFont="1" applyFill="1" applyBorder="1" applyAlignment="1">
      <alignment horizontal="center" vertical="justify"/>
    </xf>
    <xf numFmtId="4" fontId="10" fillId="8" borderId="1" xfId="10" applyNumberFormat="1" applyFont="1" applyFill="1" applyBorder="1" applyAlignment="1">
      <alignment horizontal="center" vertical="center"/>
    </xf>
    <xf numFmtId="164" fontId="12" fillId="8" borderId="1" xfId="14" applyFont="1" applyFill="1" applyBorder="1" applyAlignment="1">
      <alignment horizontal="center" vertical="center"/>
    </xf>
    <xf numFmtId="0" fontId="12" fillId="8" borderId="1" xfId="10" applyFont="1" applyFill="1" applyBorder="1" applyAlignment="1">
      <alignment horizontal="center" vertical="center"/>
    </xf>
    <xf numFmtId="4" fontId="10" fillId="3" borderId="2" xfId="10" applyNumberFormat="1" applyFont="1" applyFill="1" applyBorder="1" applyAlignment="1">
      <alignment horizontal="center" vertical="center"/>
    </xf>
    <xf numFmtId="0" fontId="12" fillId="7" borderId="2" xfId="10" applyFont="1" applyFill="1" applyBorder="1" applyAlignment="1">
      <alignment horizontal="center" vertical="center"/>
    </xf>
    <xf numFmtId="4" fontId="10" fillId="5" borderId="2" xfId="10" applyNumberFormat="1" applyFont="1" applyFill="1" applyBorder="1" applyAlignment="1">
      <alignment horizontal="center" vertical="center"/>
    </xf>
    <xf numFmtId="44" fontId="12" fillId="0" borderId="2" xfId="10" applyNumberFormat="1" applyFont="1" applyFill="1" applyBorder="1" applyAlignment="1">
      <alignment horizontal="left" vertical="center"/>
    </xf>
    <xf numFmtId="44" fontId="12" fillId="2" borderId="2" xfId="10" applyNumberFormat="1" applyFont="1" applyFill="1" applyBorder="1" applyAlignment="1">
      <alignment horizontal="left" vertical="center"/>
    </xf>
    <xf numFmtId="49" fontId="12" fillId="5" borderId="2" xfId="10" applyNumberFormat="1" applyFont="1" applyFill="1" applyBorder="1" applyAlignment="1">
      <alignment horizontal="center" vertical="center" wrapText="1"/>
    </xf>
    <xf numFmtId="44" fontId="1" fillId="0" borderId="2" xfId="21" applyFont="1" applyFill="1" applyBorder="1" applyAlignment="1">
      <alignment vertical="center"/>
    </xf>
    <xf numFmtId="44" fontId="12" fillId="6" borderId="2" xfId="10" applyNumberFormat="1" applyFont="1" applyFill="1" applyBorder="1" applyAlignment="1">
      <alignment horizontal="left" vertical="center"/>
    </xf>
    <xf numFmtId="44" fontId="12" fillId="4" borderId="2" xfId="10" applyNumberFormat="1" applyFont="1" applyFill="1" applyBorder="1" applyAlignment="1">
      <alignment horizontal="left" vertical="center"/>
    </xf>
    <xf numFmtId="44" fontId="10" fillId="4" borderId="2" xfId="10" applyNumberFormat="1" applyFont="1" applyFill="1" applyBorder="1" applyAlignment="1">
      <alignment horizontal="left" vertical="center"/>
    </xf>
    <xf numFmtId="44" fontId="10" fillId="5" borderId="2" xfId="10" applyNumberFormat="1" applyFont="1" applyFill="1" applyBorder="1" applyAlignment="1">
      <alignment horizontal="left" vertical="center"/>
    </xf>
    <xf numFmtId="0" fontId="11" fillId="4" borderId="2" xfId="10" applyFont="1" applyFill="1" applyBorder="1" applyAlignment="1">
      <alignment horizontal="center" vertical="center"/>
    </xf>
    <xf numFmtId="44" fontId="15" fillId="5" borderId="2" xfId="10" applyNumberFormat="1" applyFont="1" applyFill="1" applyBorder="1" applyAlignment="1">
      <alignment horizontal="center" vertical="center"/>
    </xf>
    <xf numFmtId="44" fontId="12" fillId="5" borderId="1" xfId="10" applyNumberFormat="1" applyFont="1" applyFill="1" applyBorder="1" applyAlignment="1">
      <alignment horizontal="left" vertical="center"/>
    </xf>
    <xf numFmtId="49" fontId="10" fillId="5" borderId="1" xfId="10" applyNumberFormat="1" applyFont="1" applyFill="1" applyBorder="1" applyAlignment="1">
      <alignment vertical="center"/>
    </xf>
    <xf numFmtId="0" fontId="11" fillId="5" borderId="1" xfId="10" applyFont="1" applyFill="1" applyBorder="1" applyAlignment="1">
      <alignment horizontal="center"/>
    </xf>
    <xf numFmtId="44" fontId="12" fillId="8" borderId="1" xfId="14" applyNumberFormat="1" applyFont="1" applyFill="1" applyBorder="1" applyAlignment="1" applyProtection="1">
      <alignment horizontal="left" vertical="center"/>
      <protection locked="0"/>
    </xf>
    <xf numFmtId="44" fontId="12" fillId="8" borderId="1" xfId="10" applyNumberFormat="1" applyFont="1" applyFill="1" applyBorder="1" applyAlignment="1" applyProtection="1">
      <alignment horizontal="left" vertical="center"/>
      <protection locked="0"/>
    </xf>
    <xf numFmtId="44" fontId="12" fillId="5" borderId="1" xfId="14" applyNumberFormat="1" applyFont="1" applyFill="1" applyBorder="1" applyAlignment="1" applyProtection="1">
      <alignment horizontal="left" vertical="center"/>
      <protection locked="0"/>
    </xf>
    <xf numFmtId="44" fontId="12" fillId="5" borderId="1" xfId="10" applyNumberFormat="1" applyFont="1" applyFill="1" applyBorder="1" applyAlignment="1" applyProtection="1">
      <alignment horizontal="left" vertical="center"/>
      <protection locked="0"/>
    </xf>
    <xf numFmtId="44" fontId="10" fillId="5" borderId="1" xfId="14" applyNumberFormat="1" applyFont="1" applyFill="1" applyBorder="1" applyAlignment="1" applyProtection="1">
      <alignment horizontal="left" vertical="center"/>
      <protection locked="0"/>
    </xf>
    <xf numFmtId="44" fontId="9" fillId="5" borderId="1" xfId="10" applyNumberFormat="1" applyFont="1" applyFill="1" applyBorder="1" applyAlignment="1" applyProtection="1">
      <alignment horizontal="left" vertical="center"/>
      <protection locked="0"/>
    </xf>
    <xf numFmtId="44" fontId="10" fillId="4" borderId="1" xfId="14" applyNumberFormat="1" applyFont="1" applyFill="1" applyBorder="1" applyAlignment="1" applyProtection="1">
      <alignment horizontal="left" vertical="center"/>
      <protection locked="0"/>
    </xf>
    <xf numFmtId="44" fontId="12" fillId="4" borderId="1" xfId="10" applyNumberFormat="1" applyFont="1" applyFill="1" applyBorder="1" applyAlignment="1" applyProtection="1">
      <alignment horizontal="left" vertical="center"/>
      <protection locked="0"/>
    </xf>
    <xf numFmtId="168" fontId="1" fillId="8" borderId="1" xfId="21" applyNumberFormat="1" applyFont="1" applyFill="1" applyBorder="1" applyAlignment="1" applyProtection="1">
      <alignment vertical="center"/>
      <protection locked="0"/>
    </xf>
    <xf numFmtId="164" fontId="11" fillId="4" borderId="1" xfId="14" applyFont="1" applyFill="1" applyBorder="1" applyAlignment="1" applyProtection="1">
      <alignment horizontal="center" vertical="center"/>
      <protection locked="0"/>
    </xf>
    <xf numFmtId="0" fontId="11" fillId="0" borderId="1" xfId="10" applyFont="1" applyFill="1" applyBorder="1" applyAlignment="1" applyProtection="1">
      <alignment horizontal="center" vertical="center"/>
      <protection locked="0"/>
    </xf>
    <xf numFmtId="44" fontId="11" fillId="0" borderId="1" xfId="10" applyNumberFormat="1" applyFont="1" applyFill="1" applyBorder="1" applyAlignment="1" applyProtection="1">
      <alignment horizontal="center" vertical="center"/>
      <protection locked="0"/>
    </xf>
    <xf numFmtId="44" fontId="1" fillId="0" borderId="1" xfId="21" applyFont="1" applyFill="1" applyBorder="1" applyAlignment="1" applyProtection="1">
      <alignment vertical="center"/>
      <protection locked="0"/>
    </xf>
    <xf numFmtId="0" fontId="1" fillId="0" borderId="1" xfId="10" applyFont="1" applyFill="1" applyBorder="1" applyAlignment="1" applyProtection="1">
      <alignment horizontal="center" vertical="center"/>
      <protection locked="0"/>
    </xf>
    <xf numFmtId="0" fontId="11" fillId="5" borderId="1" xfId="10" applyFont="1" applyFill="1" applyBorder="1" applyAlignment="1" applyProtection="1">
      <alignment horizontal="center" vertical="center"/>
      <protection locked="0"/>
    </xf>
    <xf numFmtId="44" fontId="11" fillId="5" borderId="1" xfId="10" applyNumberFormat="1" applyFont="1" applyFill="1" applyBorder="1" applyAlignment="1" applyProtection="1">
      <alignment horizontal="center" vertical="center"/>
      <protection locked="0"/>
    </xf>
    <xf numFmtId="0" fontId="1" fillId="8" borderId="1" xfId="10" applyFont="1" applyFill="1" applyBorder="1" applyAlignment="1">
      <alignment horizontal="center" vertical="center"/>
    </xf>
    <xf numFmtId="0" fontId="11" fillId="8" borderId="1" xfId="10" applyFont="1" applyFill="1" applyBorder="1" applyAlignment="1">
      <alignment horizontal="center" vertical="center"/>
    </xf>
    <xf numFmtId="0" fontId="8" fillId="7" borderId="2" xfId="10" applyFont="1" applyFill="1" applyBorder="1" applyAlignment="1">
      <alignment horizontal="center" vertical="center" wrapText="1"/>
    </xf>
    <xf numFmtId="0" fontId="8" fillId="7" borderId="10" xfId="10" applyFont="1" applyFill="1" applyBorder="1" applyAlignment="1">
      <alignment horizontal="center" vertical="center" wrapText="1"/>
    </xf>
    <xf numFmtId="0" fontId="8" fillId="7" borderId="11" xfId="10" applyFont="1" applyFill="1" applyBorder="1" applyAlignment="1">
      <alignment horizontal="center" vertical="center" wrapText="1"/>
    </xf>
    <xf numFmtId="0" fontId="15" fillId="5" borderId="2" xfId="10" applyFont="1" applyFill="1" applyBorder="1" applyAlignment="1">
      <alignment horizontal="center"/>
    </xf>
    <xf numFmtId="0" fontId="15" fillId="5" borderId="10" xfId="10" applyFont="1" applyFill="1" applyBorder="1" applyAlignment="1">
      <alignment horizontal="center"/>
    </xf>
    <xf numFmtId="0" fontId="15" fillId="5" borderId="11" xfId="10" applyFont="1" applyFill="1" applyBorder="1" applyAlignment="1">
      <alignment horizontal="center"/>
    </xf>
    <xf numFmtId="49" fontId="9" fillId="3" borderId="10" xfId="10" applyNumberFormat="1" applyFont="1" applyFill="1" applyBorder="1" applyAlignment="1">
      <alignment horizontal="center" vertical="center" wrapText="1"/>
    </xf>
    <xf numFmtId="49" fontId="10" fillId="3" borderId="10" xfId="10" applyNumberFormat="1" applyFont="1" applyFill="1" applyBorder="1" applyAlignment="1">
      <alignment horizontal="center" vertical="center" wrapText="1"/>
    </xf>
    <xf numFmtId="0" fontId="9" fillId="7" borderId="1" xfId="10" applyFont="1" applyFill="1" applyBorder="1" applyAlignment="1">
      <alignment horizontal="center" vertical="center"/>
    </xf>
    <xf numFmtId="0" fontId="10" fillId="7" borderId="1" xfId="10" applyFont="1" applyFill="1" applyBorder="1" applyAlignment="1">
      <alignment horizontal="center" vertical="center"/>
    </xf>
    <xf numFmtId="169" fontId="10" fillId="0" borderId="2" xfId="10" quotePrefix="1" applyNumberFormat="1" applyFont="1" applyFill="1" applyBorder="1" applyAlignment="1">
      <alignment horizontal="center" vertical="center" wrapText="1"/>
    </xf>
    <xf numFmtId="169" fontId="10" fillId="0" borderId="11" xfId="10" quotePrefix="1" applyNumberFormat="1" applyFont="1" applyFill="1" applyBorder="1" applyAlignment="1">
      <alignment horizontal="center" vertical="center" wrapText="1"/>
    </xf>
    <xf numFmtId="49" fontId="9" fillId="0" borderId="2" xfId="17" applyNumberFormat="1" applyFont="1" applyFill="1" applyBorder="1" applyAlignment="1">
      <alignment horizontal="center" vertical="center" wrapText="1"/>
    </xf>
    <xf numFmtId="49" fontId="10" fillId="0" borderId="11" xfId="17" applyNumberFormat="1" applyFont="1" applyFill="1" applyBorder="1" applyAlignment="1">
      <alignment horizontal="center" vertical="center" wrapText="1"/>
    </xf>
    <xf numFmtId="0" fontId="8" fillId="0" borderId="2" xfId="10" applyFont="1" applyFill="1" applyBorder="1" applyAlignment="1">
      <alignment horizontal="center" vertical="center" wrapText="1"/>
    </xf>
    <xf numFmtId="0" fontId="12" fillId="0" borderId="11" xfId="10" applyFont="1" applyFill="1" applyBorder="1" applyAlignment="1">
      <alignment horizontal="center" vertical="center" wrapText="1"/>
    </xf>
    <xf numFmtId="0" fontId="13" fillId="0" borderId="2" xfId="10" applyFont="1" applyFill="1" applyBorder="1" applyAlignment="1">
      <alignment horizontal="center" vertical="center" wrapText="1"/>
    </xf>
    <xf numFmtId="0" fontId="13" fillId="0" borderId="11" xfId="10" applyFont="1" applyFill="1" applyBorder="1" applyAlignment="1">
      <alignment horizontal="center" vertical="center" wrapText="1"/>
    </xf>
    <xf numFmtId="49" fontId="9" fillId="3" borderId="6" xfId="10" applyNumberFormat="1" applyFont="1" applyFill="1" applyBorder="1" applyAlignment="1">
      <alignment horizontal="center" vertical="center" wrapText="1"/>
    </xf>
    <xf numFmtId="49" fontId="10" fillId="5" borderId="2" xfId="10" applyNumberFormat="1" applyFont="1" applyFill="1" applyBorder="1" applyAlignment="1">
      <alignment horizontal="left" vertical="center"/>
    </xf>
    <xf numFmtId="49" fontId="10" fillId="5" borderId="10" xfId="10" applyNumberFormat="1" applyFont="1" applyFill="1" applyBorder="1" applyAlignment="1">
      <alignment horizontal="left" vertical="center"/>
    </xf>
    <xf numFmtId="49" fontId="10" fillId="5" borderId="11" xfId="10" applyNumberFormat="1" applyFont="1" applyFill="1" applyBorder="1" applyAlignment="1">
      <alignment horizontal="left" vertical="center"/>
    </xf>
    <xf numFmtId="0" fontId="11" fillId="0" borderId="3" xfId="10" applyFont="1" applyFill="1" applyBorder="1" applyAlignment="1">
      <alignment horizontal="center" vertical="center"/>
    </xf>
    <xf numFmtId="0" fontId="11" fillId="0" borderId="8" xfId="10" applyFont="1" applyFill="1" applyBorder="1" applyAlignment="1">
      <alignment horizontal="center" vertical="center"/>
    </xf>
    <xf numFmtId="0" fontId="11" fillId="0" borderId="4" xfId="10" applyFont="1" applyFill="1" applyBorder="1" applyAlignment="1">
      <alignment horizontal="center" vertical="center"/>
    </xf>
    <xf numFmtId="0" fontId="11" fillId="0" borderId="9" xfId="1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</cellXfs>
  <cellStyles count="22">
    <cellStyle name="20% - Ênfase1 100" xfId="1"/>
    <cellStyle name="60% - Ênfase6 37" xfId="2"/>
    <cellStyle name="Excel Built-in Excel Built-in Excel Built-in Excel Built-in Excel Built-in Excel Built-in Excel Built-in Excel Built-in Separador de milhares 4" xfId="3"/>
    <cellStyle name="Excel Built-in Excel Built-in Excel Built-in Excel Built-in Excel Built-in Excel Built-in Excel Built-in Separador de milhares 4" xfId="4"/>
    <cellStyle name="Excel Built-in Normal" xfId="5"/>
    <cellStyle name="Excel Built-in Normal 1" xfId="6"/>
    <cellStyle name="Excel_BuiltIn_Comma" xfId="7"/>
    <cellStyle name="Heading" xfId="8"/>
    <cellStyle name="Heading1" xfId="9"/>
    <cellStyle name="Moeda" xfId="21" builtinId="4"/>
    <cellStyle name="Moeda 2" xfId="20"/>
    <cellStyle name="Normal" xfId="0" builtinId="0"/>
    <cellStyle name="Normal 2" xfId="10"/>
    <cellStyle name="Porcentagem" xfId="17" builtinId="5"/>
    <cellStyle name="Porcentagem 2" xfId="11"/>
    <cellStyle name="Result" xfId="12"/>
    <cellStyle name="Result2" xfId="13"/>
    <cellStyle name="Separador de milhares 2" xfId="15"/>
    <cellStyle name="Separador de milhares 2 2" xfId="19"/>
    <cellStyle name="Separador de milhares 4" xfId="16"/>
    <cellStyle name="Vírgula" xfId="14" builtinId="3"/>
    <cellStyle name="Vírgula 2" xfId="18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FFFFCC"/>
      <color rgb="FFFFFF99"/>
      <color rgb="FFFFFFFF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0</xdr:row>
          <xdr:rowOff>95250</xdr:rowOff>
        </xdr:from>
        <xdr:to>
          <xdr:col>3</xdr:col>
          <xdr:colOff>190500</xdr:colOff>
          <xdr:row>0</xdr:row>
          <xdr:rowOff>952500</xdr:rowOff>
        </xdr:to>
        <xdr:sp macro="" textlink="">
          <xdr:nvSpPr>
            <xdr:cNvPr id="46081" name="Object 1" hidden="1">
              <a:extLst>
                <a:ext uri="{63B3BB69-23CF-44E3-9099-C40C66FF867C}">
                  <a14:compatExt spid="_x0000_s46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C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0</xdr:row>
          <xdr:rowOff>9525</xdr:rowOff>
        </xdr:from>
        <xdr:to>
          <xdr:col>3</xdr:col>
          <xdr:colOff>1343025</xdr:colOff>
          <xdr:row>0</xdr:row>
          <xdr:rowOff>866775</xdr:rowOff>
        </xdr:to>
        <xdr:sp macro="" textlink="">
          <xdr:nvSpPr>
            <xdr:cNvPr id="67585" name="Object 1" hidden="1">
              <a:extLst>
                <a:ext uri="{63B3BB69-23CF-44E3-9099-C40C66FF867C}">
                  <a14:compatExt spid="_x0000_s675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C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466725</xdr:colOff>
      <xdr:row>1</xdr:row>
      <xdr:rowOff>209550</xdr:rowOff>
    </xdr:from>
    <xdr:to>
      <xdr:col>2</xdr:col>
      <xdr:colOff>1000125</xdr:colOff>
      <xdr:row>1</xdr:row>
      <xdr:rowOff>1052641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" y="285750"/>
          <a:ext cx="2114550" cy="8430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5"/>
  <sheetViews>
    <sheetView showGridLines="0" tabSelected="1" zoomScaleSheetLayoutView="50" workbookViewId="0">
      <selection activeCell="J7" sqref="J7"/>
    </sheetView>
  </sheetViews>
  <sheetFormatPr defaultColWidth="9" defaultRowHeight="12.75" outlineLevelRow="1"/>
  <cols>
    <col min="1" max="1" width="4.75" style="49" bestFit="1" customWidth="1"/>
    <col min="2" max="3" width="8.75" style="49" customWidth="1"/>
    <col min="4" max="4" width="32.625" style="12" customWidth="1"/>
    <col min="5" max="5" width="5.5" style="12" customWidth="1"/>
    <col min="6" max="6" width="11.5" style="50" customWidth="1"/>
    <col min="7" max="7" width="11.25" style="50" bestFit="1" customWidth="1"/>
    <col min="8" max="8" width="11.25" style="12" bestFit="1" customWidth="1"/>
    <col min="9" max="9" width="11.5" style="12" bestFit="1" customWidth="1"/>
    <col min="10" max="10" width="9.25" style="12" bestFit="1" customWidth="1"/>
    <col min="11" max="11" width="9" style="12"/>
    <col min="12" max="12" width="11.5" style="12" bestFit="1" customWidth="1"/>
    <col min="13" max="16384" width="9" style="12"/>
  </cols>
  <sheetData>
    <row r="1" spans="1:12" ht="77.25" customHeight="1">
      <c r="A1" s="10"/>
      <c r="B1" s="11"/>
      <c r="C1" s="11"/>
      <c r="D1" s="152" t="s">
        <v>112</v>
      </c>
      <c r="E1" s="153"/>
      <c r="F1" s="153"/>
      <c r="G1" s="153"/>
      <c r="H1" s="153"/>
      <c r="I1" s="153"/>
      <c r="J1" s="144" t="s">
        <v>169</v>
      </c>
      <c r="K1" s="145"/>
      <c r="L1" s="145"/>
    </row>
    <row r="2" spans="1:12" ht="15">
      <c r="A2" s="13"/>
      <c r="B2" s="14"/>
      <c r="C2" s="14"/>
      <c r="D2" s="15" t="s">
        <v>37</v>
      </c>
      <c r="E2" s="156">
        <v>43344</v>
      </c>
      <c r="F2" s="157"/>
      <c r="G2" s="16"/>
      <c r="H2" s="16"/>
      <c r="I2" s="104"/>
      <c r="J2" s="145"/>
      <c r="K2" s="145"/>
      <c r="L2" s="145"/>
    </row>
    <row r="3" spans="1:12" ht="15">
      <c r="A3" s="17"/>
      <c r="B3" s="18"/>
      <c r="C3" s="18"/>
      <c r="D3" s="19" t="s">
        <v>38</v>
      </c>
      <c r="E3" s="158" t="s">
        <v>147</v>
      </c>
      <c r="F3" s="159"/>
      <c r="G3" s="16"/>
      <c r="H3" s="16"/>
      <c r="I3" s="104"/>
      <c r="J3" s="145"/>
      <c r="K3" s="145"/>
      <c r="L3" s="145"/>
    </row>
    <row r="4" spans="1:12" ht="44.25" customHeight="1">
      <c r="A4" s="20" t="s">
        <v>0</v>
      </c>
      <c r="B4" s="20" t="s">
        <v>1</v>
      </c>
      <c r="C4" s="20" t="s">
        <v>2</v>
      </c>
      <c r="D4" s="20" t="s">
        <v>60</v>
      </c>
      <c r="E4" s="20" t="s">
        <v>3</v>
      </c>
      <c r="F4" s="21" t="s">
        <v>4</v>
      </c>
      <c r="G4" s="22" t="s">
        <v>61</v>
      </c>
      <c r="H4" s="22" t="s">
        <v>27</v>
      </c>
      <c r="I4" s="112" t="s">
        <v>5</v>
      </c>
      <c r="J4" s="108" t="s">
        <v>61</v>
      </c>
      <c r="K4" s="108" t="s">
        <v>27</v>
      </c>
      <c r="L4" s="109" t="s">
        <v>5</v>
      </c>
    </row>
    <row r="5" spans="1:12" ht="36" customHeight="1">
      <c r="A5" s="154" t="s">
        <v>146</v>
      </c>
      <c r="B5" s="155"/>
      <c r="C5" s="155"/>
      <c r="D5" s="146" t="s">
        <v>87</v>
      </c>
      <c r="E5" s="147"/>
      <c r="F5" s="148"/>
      <c r="G5" s="65"/>
      <c r="H5" s="66"/>
      <c r="I5" s="113"/>
      <c r="J5" s="110"/>
      <c r="K5" s="111"/>
      <c r="L5" s="111"/>
    </row>
    <row r="6" spans="1:12" ht="22.5" customHeight="1">
      <c r="A6" s="88" t="s">
        <v>62</v>
      </c>
      <c r="B6" s="127"/>
      <c r="C6" s="127"/>
      <c r="D6" s="97" t="s">
        <v>39</v>
      </c>
      <c r="E6" s="98"/>
      <c r="F6" s="24"/>
      <c r="G6" s="25"/>
      <c r="H6" s="26"/>
      <c r="I6" s="114"/>
      <c r="J6" s="25"/>
      <c r="K6" s="26"/>
      <c r="L6" s="27"/>
    </row>
    <row r="7" spans="1:12" ht="30" outlineLevel="1">
      <c r="A7" s="2" t="s">
        <v>30</v>
      </c>
      <c r="B7" s="35">
        <v>97644</v>
      </c>
      <c r="C7" s="5" t="s">
        <v>10</v>
      </c>
      <c r="D7" s="3" t="s">
        <v>94</v>
      </c>
      <c r="E7" s="2" t="s">
        <v>53</v>
      </c>
      <c r="F7" s="29">
        <v>11.46</v>
      </c>
      <c r="G7" s="30">
        <v>8.7899999999999991</v>
      </c>
      <c r="H7" s="31">
        <f>G7*1.2251</f>
        <v>10.768628999999999</v>
      </c>
      <c r="I7" s="115">
        <f>F7*H7</f>
        <v>123.40848833999999</v>
      </c>
      <c r="J7" s="128"/>
      <c r="K7" s="129">
        <f t="shared" ref="K7:K10" si="0">J7*1.2251</f>
        <v>0</v>
      </c>
      <c r="L7" s="129">
        <f t="shared" ref="L7:L53" si="1">K7*F7</f>
        <v>0</v>
      </c>
    </row>
    <row r="8" spans="1:12" ht="53.25" customHeight="1" outlineLevel="1">
      <c r="A8" s="2" t="s">
        <v>21</v>
      </c>
      <c r="B8" s="72">
        <v>97631</v>
      </c>
      <c r="C8" s="73" t="s">
        <v>10</v>
      </c>
      <c r="D8" s="74" t="s">
        <v>73</v>
      </c>
      <c r="E8" s="60" t="s">
        <v>40</v>
      </c>
      <c r="F8" s="61">
        <v>98.74</v>
      </c>
      <c r="G8" s="62">
        <v>3.16</v>
      </c>
      <c r="H8" s="31">
        <f>G8*1.2251</f>
        <v>3.8713160000000002</v>
      </c>
      <c r="I8" s="116">
        <f>F8*H8</f>
        <v>382.25374183999998</v>
      </c>
      <c r="J8" s="128"/>
      <c r="K8" s="129">
        <f t="shared" si="0"/>
        <v>0</v>
      </c>
      <c r="L8" s="129">
        <f t="shared" si="1"/>
        <v>0</v>
      </c>
    </row>
    <row r="9" spans="1:12" ht="21.75" customHeight="1" outlineLevel="1">
      <c r="A9" s="8">
        <v>2</v>
      </c>
      <c r="B9" s="33"/>
      <c r="C9" s="33"/>
      <c r="D9" s="7" t="s">
        <v>72</v>
      </c>
      <c r="E9" s="69"/>
      <c r="F9" s="70"/>
      <c r="G9" s="71"/>
      <c r="H9" s="26"/>
      <c r="I9" s="117"/>
      <c r="J9" s="130"/>
      <c r="K9" s="131"/>
      <c r="L9" s="131"/>
    </row>
    <row r="10" spans="1:12" ht="97.5" customHeight="1" outlineLevel="1">
      <c r="A10" s="2" t="s">
        <v>7</v>
      </c>
      <c r="B10" s="35">
        <v>87332</v>
      </c>
      <c r="C10" s="5" t="s">
        <v>10</v>
      </c>
      <c r="D10" s="3" t="s">
        <v>89</v>
      </c>
      <c r="E10" s="60" t="s">
        <v>63</v>
      </c>
      <c r="F10" s="67">
        <v>2</v>
      </c>
      <c r="G10" s="62">
        <v>351.6</v>
      </c>
      <c r="H10" s="63">
        <f>G10*1.2251</f>
        <v>430.74516000000006</v>
      </c>
      <c r="I10" s="116">
        <f t="shared" ref="I10:I15" si="2">H10*F10</f>
        <v>861.49032000000011</v>
      </c>
      <c r="J10" s="128"/>
      <c r="K10" s="129">
        <f t="shared" si="0"/>
        <v>0</v>
      </c>
      <c r="L10" s="129">
        <f t="shared" si="1"/>
        <v>0</v>
      </c>
    </row>
    <row r="11" spans="1:12" ht="95.25" customHeight="1" outlineLevel="1">
      <c r="A11" s="2" t="s">
        <v>22</v>
      </c>
      <c r="B11" s="35">
        <v>87878</v>
      </c>
      <c r="C11" s="35" t="s">
        <v>10</v>
      </c>
      <c r="D11" s="28" t="s">
        <v>59</v>
      </c>
      <c r="E11" s="16" t="s">
        <v>53</v>
      </c>
      <c r="F11" s="29">
        <v>47.71</v>
      </c>
      <c r="G11" s="30">
        <v>3.9</v>
      </c>
      <c r="H11" s="63">
        <f t="shared" ref="H11:H14" si="3">G11*1.2251</f>
        <v>4.7778900000000002</v>
      </c>
      <c r="I11" s="115">
        <f t="shared" si="2"/>
        <v>227.95313190000002</v>
      </c>
      <c r="J11" s="128"/>
      <c r="K11" s="129">
        <f t="shared" ref="K11:K14" si="4">J11*1.2251</f>
        <v>0</v>
      </c>
      <c r="L11" s="129">
        <f t="shared" si="1"/>
        <v>0</v>
      </c>
    </row>
    <row r="12" spans="1:12" ht="126" customHeight="1" outlineLevel="1">
      <c r="A12" s="2" t="s">
        <v>29</v>
      </c>
      <c r="B12" s="35">
        <v>87532</v>
      </c>
      <c r="C12" s="35" t="s">
        <v>10</v>
      </c>
      <c r="D12" s="3" t="s">
        <v>91</v>
      </c>
      <c r="E12" s="16" t="s">
        <v>40</v>
      </c>
      <c r="F12" s="29">
        <v>14.94</v>
      </c>
      <c r="G12" s="30">
        <v>33.770000000000003</v>
      </c>
      <c r="H12" s="63">
        <f t="shared" si="3"/>
        <v>41.371627000000004</v>
      </c>
      <c r="I12" s="115">
        <f t="shared" si="2"/>
        <v>618.09210738000002</v>
      </c>
      <c r="J12" s="128"/>
      <c r="K12" s="129">
        <f t="shared" si="4"/>
        <v>0</v>
      </c>
      <c r="L12" s="129">
        <f t="shared" si="1"/>
        <v>0</v>
      </c>
    </row>
    <row r="13" spans="1:12" ht="99" customHeight="1" outlineLevel="1">
      <c r="A13" s="2" t="s">
        <v>41</v>
      </c>
      <c r="B13" s="35">
        <v>93393</v>
      </c>
      <c r="C13" s="35" t="s">
        <v>10</v>
      </c>
      <c r="D13" s="28" t="s">
        <v>68</v>
      </c>
      <c r="E13" s="16" t="s">
        <v>35</v>
      </c>
      <c r="F13" s="29">
        <v>11.34</v>
      </c>
      <c r="G13" s="30">
        <v>39.61</v>
      </c>
      <c r="H13" s="63">
        <f t="shared" si="3"/>
        <v>48.526211000000004</v>
      </c>
      <c r="I13" s="118">
        <f t="shared" si="2"/>
        <v>550.28723274000004</v>
      </c>
      <c r="J13" s="128"/>
      <c r="K13" s="129">
        <f t="shared" si="4"/>
        <v>0</v>
      </c>
      <c r="L13" s="129">
        <f t="shared" si="1"/>
        <v>0</v>
      </c>
    </row>
    <row r="14" spans="1:12" ht="30" outlineLevel="1">
      <c r="A14" s="2" t="s">
        <v>42</v>
      </c>
      <c r="B14" s="5">
        <v>3</v>
      </c>
      <c r="C14" s="5" t="s">
        <v>129</v>
      </c>
      <c r="D14" s="3" t="s">
        <v>90</v>
      </c>
      <c r="E14" s="2" t="s">
        <v>40</v>
      </c>
      <c r="F14" s="29">
        <v>105.71</v>
      </c>
      <c r="G14" s="30">
        <v>29.02</v>
      </c>
      <c r="H14" s="63">
        <f t="shared" si="3"/>
        <v>35.552402000000001</v>
      </c>
      <c r="I14" s="115">
        <f t="shared" si="2"/>
        <v>3758.2444154199998</v>
      </c>
      <c r="J14" s="128"/>
      <c r="K14" s="129">
        <f t="shared" si="4"/>
        <v>0</v>
      </c>
      <c r="L14" s="129">
        <f t="shared" si="1"/>
        <v>0</v>
      </c>
    </row>
    <row r="15" spans="1:12" ht="45" hidden="1" outlineLevel="1">
      <c r="A15" s="54" t="s">
        <v>20</v>
      </c>
      <c r="B15" s="53">
        <v>36081</v>
      </c>
      <c r="C15" s="53" t="s">
        <v>10</v>
      </c>
      <c r="D15" s="78" t="s">
        <v>54</v>
      </c>
      <c r="E15" s="79" t="s">
        <v>6</v>
      </c>
      <c r="F15" s="55"/>
      <c r="G15" s="56">
        <v>144.15</v>
      </c>
      <c r="H15" s="57">
        <f t="shared" ref="H15" si="5">G15*1.2034</f>
        <v>173.47011000000001</v>
      </c>
      <c r="I15" s="119">
        <f t="shared" si="2"/>
        <v>0</v>
      </c>
      <c r="J15" s="128"/>
      <c r="K15" s="129">
        <f t="shared" ref="K15" si="6">J15*1.2034</f>
        <v>0</v>
      </c>
      <c r="L15" s="129">
        <f t="shared" si="1"/>
        <v>0</v>
      </c>
    </row>
    <row r="16" spans="1:12" ht="19.5" customHeight="1" outlineLevel="1">
      <c r="A16" s="38">
        <v>3</v>
      </c>
      <c r="B16" s="39"/>
      <c r="C16" s="39"/>
      <c r="D16" s="58" t="s">
        <v>75</v>
      </c>
      <c r="E16" s="38"/>
      <c r="F16" s="41"/>
      <c r="G16" s="42"/>
      <c r="H16" s="59"/>
      <c r="I16" s="120"/>
      <c r="J16" s="132"/>
      <c r="K16" s="133"/>
      <c r="L16" s="131"/>
    </row>
    <row r="17" spans="1:12" ht="75" outlineLevel="1">
      <c r="A17" s="2" t="s">
        <v>8</v>
      </c>
      <c r="B17" s="35">
        <v>87881</v>
      </c>
      <c r="C17" s="5" t="s">
        <v>10</v>
      </c>
      <c r="D17" s="3" t="s">
        <v>74</v>
      </c>
      <c r="E17" s="2" t="s">
        <v>40</v>
      </c>
      <c r="F17" s="29">
        <v>131.03</v>
      </c>
      <c r="G17" s="30">
        <v>4.0999999999999996</v>
      </c>
      <c r="H17" s="31">
        <f>G17*1.2251</f>
        <v>5.0229099999999995</v>
      </c>
      <c r="I17" s="115">
        <f>H17*F17</f>
        <v>658.15189729999997</v>
      </c>
      <c r="J17" s="128"/>
      <c r="K17" s="129">
        <f>J17*1.2251</f>
        <v>0</v>
      </c>
      <c r="L17" s="129">
        <f t="shared" si="1"/>
        <v>0</v>
      </c>
    </row>
    <row r="18" spans="1:12" ht="75" outlineLevel="1">
      <c r="A18" s="2" t="s">
        <v>16</v>
      </c>
      <c r="B18" s="35">
        <v>87332</v>
      </c>
      <c r="C18" s="5" t="s">
        <v>10</v>
      </c>
      <c r="D18" s="3" t="s">
        <v>89</v>
      </c>
      <c r="E18" s="60" t="s">
        <v>63</v>
      </c>
      <c r="F18" s="67">
        <v>3.93</v>
      </c>
      <c r="G18" s="62">
        <v>351.6</v>
      </c>
      <c r="H18" s="31">
        <f t="shared" ref="H18:H53" si="7">G18*1.2251</f>
        <v>430.74516000000006</v>
      </c>
      <c r="I18" s="116">
        <f>H18*F18</f>
        <v>1692.8284788000003</v>
      </c>
      <c r="J18" s="128"/>
      <c r="K18" s="129">
        <f t="shared" ref="K18" si="8">J18*1.2251</f>
        <v>0</v>
      </c>
      <c r="L18" s="129">
        <f t="shared" si="1"/>
        <v>0</v>
      </c>
    </row>
    <row r="19" spans="1:12" ht="21" customHeight="1" outlineLevel="1">
      <c r="A19" s="38">
        <v>4</v>
      </c>
      <c r="B19" s="39"/>
      <c r="C19" s="39"/>
      <c r="D19" s="40" t="s">
        <v>67</v>
      </c>
      <c r="E19" s="38"/>
      <c r="F19" s="41"/>
      <c r="G19" s="42"/>
      <c r="H19" s="43"/>
      <c r="I19" s="121"/>
      <c r="J19" s="134"/>
      <c r="K19" s="135"/>
      <c r="L19" s="135"/>
    </row>
    <row r="20" spans="1:12" ht="30" outlineLevel="1">
      <c r="A20" s="2" t="s">
        <v>9</v>
      </c>
      <c r="B20" s="35">
        <v>40780</v>
      </c>
      <c r="C20" s="5" t="s">
        <v>10</v>
      </c>
      <c r="D20" s="3" t="s">
        <v>108</v>
      </c>
      <c r="E20" s="2" t="s">
        <v>40</v>
      </c>
      <c r="F20" s="29">
        <v>40</v>
      </c>
      <c r="G20" s="30">
        <v>12.32</v>
      </c>
      <c r="H20" s="31">
        <f t="shared" si="7"/>
        <v>15.093232</v>
      </c>
      <c r="I20" s="115">
        <f>H20*F20</f>
        <v>603.72928000000002</v>
      </c>
      <c r="J20" s="128"/>
      <c r="K20" s="129">
        <f t="shared" ref="K20:K22" si="9">J20*1.2251</f>
        <v>0</v>
      </c>
      <c r="L20" s="129">
        <f t="shared" si="1"/>
        <v>0</v>
      </c>
    </row>
    <row r="21" spans="1:12" ht="75" outlineLevel="1">
      <c r="A21" s="2" t="s">
        <v>12</v>
      </c>
      <c r="B21" s="35">
        <v>93391</v>
      </c>
      <c r="C21" s="35" t="s">
        <v>10</v>
      </c>
      <c r="D21" s="28" t="s">
        <v>66</v>
      </c>
      <c r="E21" s="16" t="s">
        <v>35</v>
      </c>
      <c r="F21" s="29">
        <v>2</v>
      </c>
      <c r="G21" s="30">
        <v>33.86</v>
      </c>
      <c r="H21" s="31">
        <f t="shared" si="7"/>
        <v>41.481886000000003</v>
      </c>
      <c r="I21" s="115">
        <f>H21*F21</f>
        <v>82.963772000000006</v>
      </c>
      <c r="J21" s="128"/>
      <c r="K21" s="129">
        <f t="shared" si="9"/>
        <v>0</v>
      </c>
      <c r="L21" s="129">
        <f t="shared" si="1"/>
        <v>0</v>
      </c>
    </row>
    <row r="22" spans="1:12" ht="51.75" customHeight="1" outlineLevel="1">
      <c r="A22" s="2" t="s">
        <v>13</v>
      </c>
      <c r="B22" s="162" t="s">
        <v>144</v>
      </c>
      <c r="C22" s="163"/>
      <c r="D22" s="37" t="s">
        <v>148</v>
      </c>
      <c r="E22" s="36" t="s">
        <v>50</v>
      </c>
      <c r="F22" s="51">
        <v>5</v>
      </c>
      <c r="G22" s="52">
        <v>20.46</v>
      </c>
      <c r="H22" s="31">
        <f t="shared" si="7"/>
        <v>25.065546000000001</v>
      </c>
      <c r="I22" s="118">
        <f>H22*F22</f>
        <v>125.32773</v>
      </c>
      <c r="J22" s="136"/>
      <c r="K22" s="129">
        <f t="shared" si="9"/>
        <v>0</v>
      </c>
      <c r="L22" s="129">
        <f t="shared" si="1"/>
        <v>0</v>
      </c>
    </row>
    <row r="23" spans="1:12" ht="21.75" customHeight="1" outlineLevel="1">
      <c r="A23" s="32">
        <v>5</v>
      </c>
      <c r="B23" s="33"/>
      <c r="C23" s="33"/>
      <c r="D23" s="34" t="s">
        <v>47</v>
      </c>
      <c r="E23" s="32"/>
      <c r="F23" s="45"/>
      <c r="G23" s="46"/>
      <c r="H23" s="125"/>
      <c r="I23" s="122"/>
      <c r="J23" s="132"/>
      <c r="K23" s="131"/>
      <c r="L23" s="131"/>
    </row>
    <row r="24" spans="1:12" ht="129" customHeight="1" outlineLevel="1">
      <c r="A24" s="2" t="s">
        <v>14</v>
      </c>
      <c r="B24" s="44">
        <v>2</v>
      </c>
      <c r="C24" s="6" t="s">
        <v>64</v>
      </c>
      <c r="D24" s="3" t="s">
        <v>88</v>
      </c>
      <c r="E24" s="2" t="s">
        <v>40</v>
      </c>
      <c r="F24" s="29">
        <v>362.3</v>
      </c>
      <c r="G24" s="30">
        <v>2.34</v>
      </c>
      <c r="H24" s="31">
        <f t="shared" si="7"/>
        <v>2.8667340000000001</v>
      </c>
      <c r="I24" s="115">
        <f t="shared" ref="I24:I30" si="10">H24*F24</f>
        <v>1038.6177282000001</v>
      </c>
      <c r="J24" s="128"/>
      <c r="K24" s="129">
        <f t="shared" ref="K24:K30" si="11">J24*1.2251</f>
        <v>0</v>
      </c>
      <c r="L24" s="129">
        <f t="shared" si="1"/>
        <v>0</v>
      </c>
    </row>
    <row r="25" spans="1:12" ht="29.25" customHeight="1" outlineLevel="1">
      <c r="A25" s="2" t="s">
        <v>43</v>
      </c>
      <c r="B25" s="44">
        <v>1</v>
      </c>
      <c r="C25" s="44" t="s">
        <v>64</v>
      </c>
      <c r="D25" s="28" t="s">
        <v>70</v>
      </c>
      <c r="E25" s="16" t="s">
        <v>11</v>
      </c>
      <c r="F25" s="29">
        <v>991.7</v>
      </c>
      <c r="G25" s="30">
        <v>2.38</v>
      </c>
      <c r="H25" s="31">
        <f t="shared" si="7"/>
        <v>2.9157380000000002</v>
      </c>
      <c r="I25" s="115">
        <f t="shared" si="10"/>
        <v>2891.5373746000005</v>
      </c>
      <c r="J25" s="128"/>
      <c r="K25" s="129">
        <f t="shared" si="11"/>
        <v>0</v>
      </c>
      <c r="L25" s="129">
        <f t="shared" si="1"/>
        <v>0</v>
      </c>
    </row>
    <row r="26" spans="1:12" ht="54" customHeight="1" outlineLevel="1">
      <c r="A26" s="2" t="s">
        <v>44</v>
      </c>
      <c r="B26" s="44">
        <v>88484</v>
      </c>
      <c r="C26" s="44" t="s">
        <v>10</v>
      </c>
      <c r="D26" s="3" t="s">
        <v>79</v>
      </c>
      <c r="E26" s="2" t="s">
        <v>40</v>
      </c>
      <c r="F26" s="29">
        <v>131.03</v>
      </c>
      <c r="G26" s="30">
        <v>2.87</v>
      </c>
      <c r="H26" s="31">
        <f t="shared" si="7"/>
        <v>3.5160370000000003</v>
      </c>
      <c r="I26" s="115">
        <f t="shared" si="10"/>
        <v>460.70632811000002</v>
      </c>
      <c r="J26" s="128"/>
      <c r="K26" s="129">
        <f t="shared" si="11"/>
        <v>0</v>
      </c>
      <c r="L26" s="129">
        <f t="shared" si="1"/>
        <v>0</v>
      </c>
    </row>
    <row r="27" spans="1:12" ht="54" customHeight="1" outlineLevel="1">
      <c r="A27" s="2" t="s">
        <v>130</v>
      </c>
      <c r="B27" s="44">
        <v>88486</v>
      </c>
      <c r="C27" s="44" t="s">
        <v>10</v>
      </c>
      <c r="D27" s="3" t="s">
        <v>80</v>
      </c>
      <c r="E27" s="2" t="s">
        <v>36</v>
      </c>
      <c r="F27" s="29">
        <v>434.05</v>
      </c>
      <c r="G27" s="30">
        <v>10.4</v>
      </c>
      <c r="H27" s="31">
        <f t="shared" si="7"/>
        <v>12.741040000000002</v>
      </c>
      <c r="I27" s="115">
        <f t="shared" si="10"/>
        <v>5530.2484120000008</v>
      </c>
      <c r="J27" s="128"/>
      <c r="K27" s="129">
        <f t="shared" si="11"/>
        <v>0</v>
      </c>
      <c r="L27" s="129">
        <f t="shared" si="1"/>
        <v>0</v>
      </c>
    </row>
    <row r="28" spans="1:12" ht="45" hidden="1" outlineLevel="1">
      <c r="A28" s="2" t="s">
        <v>132</v>
      </c>
      <c r="B28" s="44">
        <v>88485</v>
      </c>
      <c r="C28" s="44" t="s">
        <v>10</v>
      </c>
      <c r="D28" s="28" t="s">
        <v>28</v>
      </c>
      <c r="E28" s="16" t="s">
        <v>51</v>
      </c>
      <c r="F28" s="29"/>
      <c r="G28" s="30">
        <v>2.4500000000000002</v>
      </c>
      <c r="H28" s="31">
        <f t="shared" si="7"/>
        <v>3.0014950000000002</v>
      </c>
      <c r="I28" s="115">
        <f t="shared" si="10"/>
        <v>0</v>
      </c>
      <c r="J28" s="128"/>
      <c r="K28" s="129">
        <f t="shared" si="11"/>
        <v>0</v>
      </c>
      <c r="L28" s="129">
        <f t="shared" si="1"/>
        <v>0</v>
      </c>
    </row>
    <row r="29" spans="1:12" ht="45" outlineLevel="1">
      <c r="A29" s="2" t="s">
        <v>133</v>
      </c>
      <c r="B29" s="44" t="s">
        <v>55</v>
      </c>
      <c r="C29" s="44" t="s">
        <v>10</v>
      </c>
      <c r="D29" s="28" t="s">
        <v>56</v>
      </c>
      <c r="E29" s="16" t="s">
        <v>35</v>
      </c>
      <c r="F29" s="29">
        <v>929.2</v>
      </c>
      <c r="G29" s="30">
        <v>9.06</v>
      </c>
      <c r="H29" s="31">
        <f t="shared" si="7"/>
        <v>11.099406000000002</v>
      </c>
      <c r="I29" s="115">
        <f t="shared" si="10"/>
        <v>10313.568055200003</v>
      </c>
      <c r="J29" s="128"/>
      <c r="K29" s="129">
        <f t="shared" si="11"/>
        <v>0</v>
      </c>
      <c r="L29" s="129">
        <f t="shared" si="1"/>
        <v>0</v>
      </c>
    </row>
    <row r="30" spans="1:12" ht="45" customHeight="1" outlineLevel="1">
      <c r="A30" s="2" t="s">
        <v>134</v>
      </c>
      <c r="B30" s="6">
        <v>79464</v>
      </c>
      <c r="C30" s="6" t="s">
        <v>10</v>
      </c>
      <c r="D30" s="3" t="s">
        <v>107</v>
      </c>
      <c r="E30" s="2" t="s">
        <v>40</v>
      </c>
      <c r="F30" s="29">
        <v>62.5</v>
      </c>
      <c r="G30" s="30">
        <v>22.25</v>
      </c>
      <c r="H30" s="31">
        <f t="shared" si="7"/>
        <v>27.258475000000001</v>
      </c>
      <c r="I30" s="115">
        <f t="shared" si="10"/>
        <v>1703.6546875000001</v>
      </c>
      <c r="J30" s="128"/>
      <c r="K30" s="129">
        <f t="shared" si="11"/>
        <v>0</v>
      </c>
      <c r="L30" s="129">
        <f t="shared" si="1"/>
        <v>0</v>
      </c>
    </row>
    <row r="31" spans="1:12" ht="18.75" customHeight="1" outlineLevel="1">
      <c r="A31" s="8">
        <v>6</v>
      </c>
      <c r="B31" s="33"/>
      <c r="C31" s="33"/>
      <c r="D31" s="7" t="s">
        <v>57</v>
      </c>
      <c r="E31" s="32"/>
      <c r="F31" s="45"/>
      <c r="G31" s="46"/>
      <c r="H31" s="125"/>
      <c r="I31" s="122"/>
      <c r="J31" s="132"/>
      <c r="K31" s="131"/>
      <c r="L31" s="131"/>
    </row>
    <row r="32" spans="1:12" ht="82.5" customHeight="1" outlineLevel="1">
      <c r="A32" s="2" t="s">
        <v>15</v>
      </c>
      <c r="B32" s="44">
        <v>90820</v>
      </c>
      <c r="C32" s="6" t="s">
        <v>10</v>
      </c>
      <c r="D32" s="3" t="s">
        <v>95</v>
      </c>
      <c r="E32" s="2" t="s">
        <v>3</v>
      </c>
      <c r="F32" s="29">
        <v>2</v>
      </c>
      <c r="G32" s="30">
        <v>263.93</v>
      </c>
      <c r="H32" s="31">
        <f t="shared" si="7"/>
        <v>323.34064300000006</v>
      </c>
      <c r="I32" s="115">
        <f t="shared" ref="I32:I44" si="12">H32*F32</f>
        <v>646.68128600000011</v>
      </c>
      <c r="J32" s="128"/>
      <c r="K32" s="129">
        <f t="shared" ref="K32:K53" si="13">J32*1.2251</f>
        <v>0</v>
      </c>
      <c r="L32" s="129">
        <f t="shared" si="1"/>
        <v>0</v>
      </c>
    </row>
    <row r="33" spans="1:12" ht="60" customHeight="1" outlineLevel="1">
      <c r="A33" s="2" t="s">
        <v>23</v>
      </c>
      <c r="B33" s="44">
        <v>72144</v>
      </c>
      <c r="C33" s="6" t="s">
        <v>10</v>
      </c>
      <c r="D33" s="3" t="s">
        <v>76</v>
      </c>
      <c r="E33" s="2" t="s">
        <v>3</v>
      </c>
      <c r="F33" s="29">
        <v>7.56</v>
      </c>
      <c r="G33" s="30">
        <v>106.52</v>
      </c>
      <c r="H33" s="31">
        <f t="shared" si="7"/>
        <v>130.49765200000002</v>
      </c>
      <c r="I33" s="115">
        <f t="shared" si="12"/>
        <v>986.56224912000005</v>
      </c>
      <c r="J33" s="128"/>
      <c r="K33" s="129">
        <f t="shared" si="13"/>
        <v>0</v>
      </c>
      <c r="L33" s="129">
        <f t="shared" si="1"/>
        <v>0</v>
      </c>
    </row>
    <row r="34" spans="1:12" ht="33" customHeight="1" outlineLevel="1">
      <c r="A34" s="2" t="s">
        <v>31</v>
      </c>
      <c r="B34" s="6" t="s">
        <v>78</v>
      </c>
      <c r="C34" s="6" t="s">
        <v>10</v>
      </c>
      <c r="D34" s="3" t="s">
        <v>77</v>
      </c>
      <c r="E34" s="2" t="s">
        <v>40</v>
      </c>
      <c r="F34" s="29">
        <v>5</v>
      </c>
      <c r="G34" s="30">
        <v>19.09</v>
      </c>
      <c r="H34" s="31">
        <f t="shared" si="7"/>
        <v>23.387159</v>
      </c>
      <c r="I34" s="115">
        <f t="shared" si="12"/>
        <v>116.935795</v>
      </c>
      <c r="J34" s="128"/>
      <c r="K34" s="129">
        <f t="shared" si="13"/>
        <v>0</v>
      </c>
      <c r="L34" s="129">
        <f t="shared" si="1"/>
        <v>0</v>
      </c>
    </row>
    <row r="35" spans="1:12" ht="30" outlineLevel="1">
      <c r="A35" s="2" t="s">
        <v>32</v>
      </c>
      <c r="B35" s="6">
        <v>1</v>
      </c>
      <c r="C35" s="6" t="s">
        <v>129</v>
      </c>
      <c r="D35" s="3" t="s">
        <v>106</v>
      </c>
      <c r="E35" s="2" t="s">
        <v>40</v>
      </c>
      <c r="F35" s="4">
        <v>52.32</v>
      </c>
      <c r="G35" s="30">
        <v>2.38</v>
      </c>
      <c r="H35" s="31">
        <f t="shared" si="7"/>
        <v>2.9157380000000002</v>
      </c>
      <c r="I35" s="115">
        <f t="shared" si="12"/>
        <v>152.55141216000001</v>
      </c>
      <c r="J35" s="128"/>
      <c r="K35" s="129">
        <f t="shared" si="13"/>
        <v>0</v>
      </c>
      <c r="L35" s="129">
        <f t="shared" si="1"/>
        <v>0</v>
      </c>
    </row>
    <row r="36" spans="1:12" ht="30" outlineLevel="1">
      <c r="A36" s="2" t="s">
        <v>33</v>
      </c>
      <c r="B36" s="6">
        <v>1</v>
      </c>
      <c r="C36" s="6" t="s">
        <v>129</v>
      </c>
      <c r="D36" s="3" t="s">
        <v>105</v>
      </c>
      <c r="E36" s="2"/>
      <c r="F36" s="4">
        <v>80.959999999999994</v>
      </c>
      <c r="G36" s="30">
        <v>2.38</v>
      </c>
      <c r="H36" s="31">
        <f t="shared" si="7"/>
        <v>2.9157380000000002</v>
      </c>
      <c r="I36" s="115">
        <f t="shared" si="12"/>
        <v>236.05814848</v>
      </c>
      <c r="J36" s="128"/>
      <c r="K36" s="129">
        <f t="shared" si="13"/>
        <v>0</v>
      </c>
      <c r="L36" s="129">
        <f t="shared" si="1"/>
        <v>0</v>
      </c>
    </row>
    <row r="37" spans="1:12" ht="30" outlineLevel="1">
      <c r="A37" s="2" t="s">
        <v>34</v>
      </c>
      <c r="B37" s="44" t="s">
        <v>104</v>
      </c>
      <c r="C37" s="6" t="s">
        <v>10</v>
      </c>
      <c r="D37" s="3" t="s">
        <v>103</v>
      </c>
      <c r="E37" s="2" t="s">
        <v>40</v>
      </c>
      <c r="F37" s="29">
        <v>60.8</v>
      </c>
      <c r="G37" s="30">
        <v>2.12</v>
      </c>
      <c r="H37" s="31">
        <f t="shared" si="7"/>
        <v>2.5972120000000003</v>
      </c>
      <c r="I37" s="115">
        <f t="shared" si="12"/>
        <v>157.91048960000001</v>
      </c>
      <c r="J37" s="128"/>
      <c r="K37" s="129">
        <f t="shared" si="13"/>
        <v>0</v>
      </c>
      <c r="L37" s="129">
        <f t="shared" si="1"/>
        <v>0</v>
      </c>
    </row>
    <row r="38" spans="1:12" ht="212.25" customHeight="1" outlineLevel="1">
      <c r="A38" s="2" t="s">
        <v>48</v>
      </c>
      <c r="B38" s="6" t="s">
        <v>81</v>
      </c>
      <c r="C38" s="6" t="s">
        <v>10</v>
      </c>
      <c r="D38" s="3" t="s">
        <v>82</v>
      </c>
      <c r="E38" s="2" t="s">
        <v>40</v>
      </c>
      <c r="F38" s="29">
        <v>133.28</v>
      </c>
      <c r="G38" s="30">
        <v>19.420000000000002</v>
      </c>
      <c r="H38" s="31">
        <f t="shared" si="7"/>
        <v>23.791442000000004</v>
      </c>
      <c r="I38" s="115">
        <f t="shared" si="12"/>
        <v>3170.9233897600006</v>
      </c>
      <c r="J38" s="128"/>
      <c r="K38" s="129">
        <f t="shared" si="13"/>
        <v>0</v>
      </c>
      <c r="L38" s="129">
        <f t="shared" si="1"/>
        <v>0</v>
      </c>
    </row>
    <row r="39" spans="1:12" ht="93.75" customHeight="1" outlineLevel="1">
      <c r="A39" s="2" t="s">
        <v>49</v>
      </c>
      <c r="B39" s="44">
        <v>72122</v>
      </c>
      <c r="C39" s="6" t="s">
        <v>10</v>
      </c>
      <c r="D39" s="3" t="s">
        <v>85</v>
      </c>
      <c r="E39" s="2" t="s">
        <v>40</v>
      </c>
      <c r="F39" s="29">
        <v>3.12</v>
      </c>
      <c r="G39" s="30">
        <v>85.63</v>
      </c>
      <c r="H39" s="31">
        <f t="shared" si="7"/>
        <v>104.90531300000001</v>
      </c>
      <c r="I39" s="115">
        <f t="shared" si="12"/>
        <v>327.30457656000004</v>
      </c>
      <c r="J39" s="128"/>
      <c r="K39" s="129">
        <f t="shared" si="13"/>
        <v>0</v>
      </c>
      <c r="L39" s="129">
        <f t="shared" si="1"/>
        <v>0</v>
      </c>
    </row>
    <row r="40" spans="1:12" ht="48" customHeight="1" outlineLevel="1">
      <c r="A40" s="2" t="s">
        <v>135</v>
      </c>
      <c r="B40" s="44">
        <v>85010</v>
      </c>
      <c r="C40" s="6" t="s">
        <v>10</v>
      </c>
      <c r="D40" s="3" t="s">
        <v>96</v>
      </c>
      <c r="E40" s="2" t="s">
        <v>40</v>
      </c>
      <c r="F40" s="29">
        <v>0.37</v>
      </c>
      <c r="G40" s="30">
        <v>325.42</v>
      </c>
      <c r="H40" s="31">
        <f t="shared" si="7"/>
        <v>398.67204200000003</v>
      </c>
      <c r="I40" s="115">
        <f t="shared" si="12"/>
        <v>147.50865554000001</v>
      </c>
      <c r="J40" s="128"/>
      <c r="K40" s="129">
        <f t="shared" si="13"/>
        <v>0</v>
      </c>
      <c r="L40" s="129">
        <f t="shared" si="1"/>
        <v>0</v>
      </c>
    </row>
    <row r="41" spans="1:12" ht="51.75" customHeight="1" outlineLevel="1">
      <c r="A41" s="2" t="s">
        <v>136</v>
      </c>
      <c r="B41" s="44">
        <v>2432</v>
      </c>
      <c r="C41" s="6" t="s">
        <v>10</v>
      </c>
      <c r="D41" s="3" t="s">
        <v>93</v>
      </c>
      <c r="E41" s="2" t="s">
        <v>3</v>
      </c>
      <c r="F41" s="29">
        <v>20</v>
      </c>
      <c r="G41" s="30">
        <v>20.05</v>
      </c>
      <c r="H41" s="31">
        <f t="shared" si="7"/>
        <v>24.563255000000002</v>
      </c>
      <c r="I41" s="115">
        <f t="shared" si="12"/>
        <v>491.26510000000002</v>
      </c>
      <c r="J41" s="128"/>
      <c r="K41" s="129">
        <f t="shared" si="13"/>
        <v>0</v>
      </c>
      <c r="L41" s="129">
        <f t="shared" si="1"/>
        <v>0</v>
      </c>
    </row>
    <row r="42" spans="1:12" ht="51.75" customHeight="1" outlineLevel="1">
      <c r="A42" s="2" t="s">
        <v>137</v>
      </c>
      <c r="B42" s="44">
        <v>11520</v>
      </c>
      <c r="C42" s="6" t="s">
        <v>10</v>
      </c>
      <c r="D42" s="3" t="s">
        <v>92</v>
      </c>
      <c r="E42" s="2" t="s">
        <v>69</v>
      </c>
      <c r="F42" s="29">
        <v>5</v>
      </c>
      <c r="G42" s="30">
        <v>12.53</v>
      </c>
      <c r="H42" s="31">
        <f t="shared" si="7"/>
        <v>15.350503</v>
      </c>
      <c r="I42" s="115">
        <f t="shared" si="12"/>
        <v>76.752515000000002</v>
      </c>
      <c r="J42" s="128"/>
      <c r="K42" s="129">
        <f t="shared" si="13"/>
        <v>0</v>
      </c>
      <c r="L42" s="129">
        <f t="shared" si="1"/>
        <v>0</v>
      </c>
    </row>
    <row r="43" spans="1:12" ht="60.75" customHeight="1" outlineLevel="1">
      <c r="A43" s="2" t="s">
        <v>138</v>
      </c>
      <c r="B43" s="44">
        <v>88261</v>
      </c>
      <c r="C43" s="6" t="s">
        <v>10</v>
      </c>
      <c r="D43" s="3" t="s">
        <v>97</v>
      </c>
      <c r="E43" s="2" t="s">
        <v>65</v>
      </c>
      <c r="F43" s="29">
        <v>40</v>
      </c>
      <c r="G43" s="30">
        <v>27.7</v>
      </c>
      <c r="H43" s="31">
        <f t="shared" si="7"/>
        <v>33.935270000000003</v>
      </c>
      <c r="I43" s="115">
        <f t="shared" si="12"/>
        <v>1357.4108000000001</v>
      </c>
      <c r="J43" s="128"/>
      <c r="K43" s="129">
        <f t="shared" si="13"/>
        <v>0</v>
      </c>
      <c r="L43" s="129">
        <f t="shared" si="1"/>
        <v>0</v>
      </c>
    </row>
    <row r="44" spans="1:12" ht="31.5" customHeight="1" outlineLevel="1">
      <c r="A44" s="2" t="s">
        <v>139</v>
      </c>
      <c r="B44" s="160" t="s">
        <v>144</v>
      </c>
      <c r="C44" s="161"/>
      <c r="D44" s="3" t="s">
        <v>145</v>
      </c>
      <c r="E44" s="2" t="s">
        <v>36</v>
      </c>
      <c r="F44" s="29">
        <v>2</v>
      </c>
      <c r="G44" s="30">
        <v>225.79</v>
      </c>
      <c r="H44" s="31">
        <f t="shared" si="7"/>
        <v>276.61532900000003</v>
      </c>
      <c r="I44" s="115">
        <f t="shared" si="12"/>
        <v>553.23065800000006</v>
      </c>
      <c r="J44" s="128"/>
      <c r="K44" s="129">
        <f t="shared" si="13"/>
        <v>0</v>
      </c>
      <c r="L44" s="129">
        <f t="shared" si="1"/>
        <v>0</v>
      </c>
    </row>
    <row r="45" spans="1:12" ht="33.75" customHeight="1">
      <c r="A45" s="93">
        <v>7</v>
      </c>
      <c r="B45" s="94"/>
      <c r="C45" s="94"/>
      <c r="D45" s="95" t="s">
        <v>131</v>
      </c>
      <c r="E45" s="47"/>
      <c r="F45" s="48"/>
      <c r="G45" s="48"/>
      <c r="H45" s="43"/>
      <c r="I45" s="123"/>
      <c r="J45" s="137"/>
      <c r="K45" s="135"/>
      <c r="L45" s="135"/>
    </row>
    <row r="46" spans="1:12" ht="105">
      <c r="A46" s="68" t="s">
        <v>17</v>
      </c>
      <c r="B46" s="36">
        <v>87447</v>
      </c>
      <c r="C46" s="6" t="s">
        <v>10</v>
      </c>
      <c r="D46" s="3" t="s">
        <v>101</v>
      </c>
      <c r="E46" s="2" t="s">
        <v>40</v>
      </c>
      <c r="F46" s="29">
        <v>45.32</v>
      </c>
      <c r="G46" s="30">
        <v>51.42</v>
      </c>
      <c r="H46" s="31">
        <f t="shared" si="7"/>
        <v>62.994642000000006</v>
      </c>
      <c r="I46" s="115">
        <f t="shared" ref="I46:I53" si="14">H46*F46</f>
        <v>2854.9171754400004</v>
      </c>
      <c r="J46" s="128"/>
      <c r="K46" s="129">
        <f t="shared" si="13"/>
        <v>0</v>
      </c>
      <c r="L46" s="129">
        <f t="shared" si="1"/>
        <v>0</v>
      </c>
    </row>
    <row r="47" spans="1:12" ht="85.5" customHeight="1">
      <c r="A47" s="68" t="s">
        <v>18</v>
      </c>
      <c r="B47" s="36">
        <v>94963</v>
      </c>
      <c r="C47" s="6" t="s">
        <v>10</v>
      </c>
      <c r="D47" s="3" t="s">
        <v>109</v>
      </c>
      <c r="E47" s="2" t="s">
        <v>63</v>
      </c>
      <c r="F47" s="29">
        <v>4.5999999999999996</v>
      </c>
      <c r="G47" s="30">
        <v>270.88</v>
      </c>
      <c r="H47" s="31">
        <f t="shared" si="7"/>
        <v>331.85508800000002</v>
      </c>
      <c r="I47" s="115">
        <f t="shared" si="14"/>
        <v>1526.5334048</v>
      </c>
      <c r="J47" s="128"/>
      <c r="K47" s="129">
        <f t="shared" si="13"/>
        <v>0</v>
      </c>
      <c r="L47" s="129">
        <f t="shared" si="1"/>
        <v>0</v>
      </c>
    </row>
    <row r="48" spans="1:12" ht="51" customHeight="1">
      <c r="A48" s="68" t="s">
        <v>19</v>
      </c>
      <c r="B48" s="36" t="s">
        <v>52</v>
      </c>
      <c r="C48" s="6" t="s">
        <v>10</v>
      </c>
      <c r="D48" s="3" t="s">
        <v>110</v>
      </c>
      <c r="E48" s="2" t="s">
        <v>63</v>
      </c>
      <c r="F48" s="29">
        <v>4.5999999999999996</v>
      </c>
      <c r="G48" s="30">
        <v>136.93</v>
      </c>
      <c r="H48" s="31">
        <f t="shared" si="7"/>
        <v>167.75294300000002</v>
      </c>
      <c r="I48" s="115">
        <f t="shared" si="14"/>
        <v>771.66353779999997</v>
      </c>
      <c r="J48" s="128"/>
      <c r="K48" s="129">
        <f t="shared" si="13"/>
        <v>0</v>
      </c>
      <c r="L48" s="129">
        <f t="shared" si="1"/>
        <v>0</v>
      </c>
    </row>
    <row r="49" spans="1:12" ht="51" customHeight="1">
      <c r="A49" s="68" t="s">
        <v>26</v>
      </c>
      <c r="B49" s="6" t="s">
        <v>83</v>
      </c>
      <c r="C49" s="6" t="s">
        <v>84</v>
      </c>
      <c r="D49" s="3" t="s">
        <v>111</v>
      </c>
      <c r="E49" s="2" t="s">
        <v>40</v>
      </c>
      <c r="F49" s="4">
        <v>90.64</v>
      </c>
      <c r="G49" s="30">
        <v>3.94</v>
      </c>
      <c r="H49" s="31">
        <f t="shared" si="7"/>
        <v>4.8268940000000002</v>
      </c>
      <c r="I49" s="115">
        <f t="shared" si="14"/>
        <v>437.50967216000004</v>
      </c>
      <c r="J49" s="128"/>
      <c r="K49" s="129">
        <f t="shared" si="13"/>
        <v>0</v>
      </c>
      <c r="L49" s="129">
        <f t="shared" si="1"/>
        <v>0</v>
      </c>
    </row>
    <row r="50" spans="1:12" ht="36" customHeight="1">
      <c r="A50" s="68" t="s">
        <v>24</v>
      </c>
      <c r="B50" s="44">
        <v>84677</v>
      </c>
      <c r="C50" s="6" t="s">
        <v>10</v>
      </c>
      <c r="D50" s="3" t="s">
        <v>102</v>
      </c>
      <c r="E50" s="2" t="s">
        <v>40</v>
      </c>
      <c r="F50" s="29">
        <v>90.64</v>
      </c>
      <c r="G50" s="30">
        <v>13.12</v>
      </c>
      <c r="H50" s="31">
        <f t="shared" si="7"/>
        <v>16.073312000000001</v>
      </c>
      <c r="I50" s="115">
        <f t="shared" si="14"/>
        <v>1456.8849996800002</v>
      </c>
      <c r="J50" s="128"/>
      <c r="K50" s="129">
        <f t="shared" si="13"/>
        <v>0</v>
      </c>
      <c r="L50" s="129">
        <f t="shared" si="1"/>
        <v>0</v>
      </c>
    </row>
    <row r="51" spans="1:12" ht="41.25" customHeight="1">
      <c r="A51" s="68" t="s">
        <v>25</v>
      </c>
      <c r="B51" s="44" t="s">
        <v>98</v>
      </c>
      <c r="C51" s="44" t="s">
        <v>10</v>
      </c>
      <c r="D51" s="3" t="s">
        <v>99</v>
      </c>
      <c r="E51" s="2" t="s">
        <v>40</v>
      </c>
      <c r="F51" s="29">
        <v>13.22</v>
      </c>
      <c r="G51" s="30">
        <v>72.44</v>
      </c>
      <c r="H51" s="31">
        <f t="shared" si="7"/>
        <v>88.746244000000004</v>
      </c>
      <c r="I51" s="115">
        <f t="shared" si="14"/>
        <v>1173.2253456800001</v>
      </c>
      <c r="J51" s="128"/>
      <c r="K51" s="129">
        <f t="shared" si="13"/>
        <v>0</v>
      </c>
      <c r="L51" s="129">
        <f t="shared" si="1"/>
        <v>0</v>
      </c>
    </row>
    <row r="52" spans="1:12" ht="73.5" customHeight="1">
      <c r="A52" s="68" t="s">
        <v>45</v>
      </c>
      <c r="B52" s="44" t="s">
        <v>58</v>
      </c>
      <c r="C52" s="44" t="s">
        <v>10</v>
      </c>
      <c r="D52" s="3" t="s">
        <v>100</v>
      </c>
      <c r="E52" s="16" t="s">
        <v>35</v>
      </c>
      <c r="F52" s="29">
        <v>25.6</v>
      </c>
      <c r="G52" s="30">
        <v>637.80999999999995</v>
      </c>
      <c r="H52" s="31">
        <f t="shared" si="7"/>
        <v>781.38103100000001</v>
      </c>
      <c r="I52" s="115">
        <f t="shared" si="14"/>
        <v>20003.354393600002</v>
      </c>
      <c r="J52" s="128"/>
      <c r="K52" s="129">
        <f t="shared" si="13"/>
        <v>0</v>
      </c>
      <c r="L52" s="129">
        <f t="shared" si="1"/>
        <v>0</v>
      </c>
    </row>
    <row r="53" spans="1:12" ht="33.75" customHeight="1">
      <c r="A53" s="68" t="s">
        <v>46</v>
      </c>
      <c r="B53" s="44">
        <v>88261</v>
      </c>
      <c r="C53" s="6" t="s">
        <v>10</v>
      </c>
      <c r="D53" s="3" t="s">
        <v>97</v>
      </c>
      <c r="E53" s="2" t="s">
        <v>65</v>
      </c>
      <c r="F53" s="29">
        <v>16</v>
      </c>
      <c r="G53" s="30">
        <v>27.7</v>
      </c>
      <c r="H53" s="31">
        <f t="shared" si="7"/>
        <v>33.935270000000003</v>
      </c>
      <c r="I53" s="115">
        <f t="shared" si="14"/>
        <v>542.96432000000004</v>
      </c>
      <c r="J53" s="128"/>
      <c r="K53" s="129">
        <f t="shared" si="13"/>
        <v>0</v>
      </c>
      <c r="L53" s="129">
        <f t="shared" si="1"/>
        <v>0</v>
      </c>
    </row>
    <row r="54" spans="1:12" ht="15.75" customHeight="1">
      <c r="A54" s="149"/>
      <c r="B54" s="150"/>
      <c r="C54" s="151"/>
      <c r="D54" s="96" t="s">
        <v>140</v>
      </c>
      <c r="E54" s="103"/>
      <c r="F54" s="76"/>
      <c r="G54" s="76"/>
      <c r="H54" s="75"/>
      <c r="I54" s="124">
        <f>SUM(I46:I52)</f>
        <v>28224.088529160003</v>
      </c>
      <c r="J54" s="76"/>
      <c r="K54" s="75"/>
      <c r="L54" s="77">
        <f>SUM(L46:L52)</f>
        <v>0</v>
      </c>
    </row>
    <row r="55" spans="1:12" ht="15.75" customHeight="1">
      <c r="A55" s="97"/>
      <c r="B55" s="98"/>
      <c r="C55" s="98"/>
      <c r="D55" s="88" t="s">
        <v>71</v>
      </c>
      <c r="E55" s="98"/>
      <c r="F55" s="98"/>
      <c r="G55" s="98"/>
      <c r="H55" s="99"/>
      <c r="I55" s="122">
        <f>SUM(I6:I53)</f>
        <v>68811.211105709997</v>
      </c>
      <c r="J55" s="126"/>
      <c r="K55" s="126"/>
      <c r="L55" s="26">
        <f>SUM(L6:L53)</f>
        <v>0</v>
      </c>
    </row>
    <row r="56" spans="1:12" ht="19.5" hidden="1" customHeight="1">
      <c r="A56" s="100"/>
      <c r="B56" s="101"/>
      <c r="C56" s="101"/>
      <c r="D56" s="87" t="s">
        <v>86</v>
      </c>
      <c r="E56" s="101"/>
      <c r="F56" s="101"/>
      <c r="G56" s="101"/>
      <c r="H56" s="102"/>
      <c r="I56" s="26" t="e">
        <f>I55+#REF!+#REF!+#REF!</f>
        <v>#REF!</v>
      </c>
    </row>
    <row r="65" ht="39.75" customHeight="1"/>
  </sheetData>
  <sheetProtection algorithmName="SHA-512" hashValue="sGW3QfkCnZLzqN4+0+B/EY0ScSXjtI9uzsobK/ecd9xrUCs+PC0xt+Q4CmUSoiI1XzoRXRbfb1F/wHOd3pf84g==" saltValue="yO4+MEiUciV9ItRqw7XtRg==" spinCount="100000" sheet="1" objects="1" scenarios="1" selectLockedCells="1"/>
  <mergeCells count="9">
    <mergeCell ref="J1:L3"/>
    <mergeCell ref="D5:F5"/>
    <mergeCell ref="A54:C54"/>
    <mergeCell ref="D1:I1"/>
    <mergeCell ref="A5:C5"/>
    <mergeCell ref="E2:F2"/>
    <mergeCell ref="E3:F3"/>
    <mergeCell ref="B44:C44"/>
    <mergeCell ref="B22:C22"/>
  </mergeCells>
  <conditionalFormatting sqref="F4:H4 F6:G6">
    <cfRule type="cellIs" dxfId="2" priority="21" stopIfTrue="1" operator="equal">
      <formula>0</formula>
    </cfRule>
  </conditionalFormatting>
  <conditionalFormatting sqref="J4:K4 J6">
    <cfRule type="cellIs" dxfId="1" priority="1" stopIfTrue="1" operator="equal">
      <formula>0</formula>
    </cfRule>
  </conditionalFormatting>
  <printOptions horizontalCentered="1"/>
  <pageMargins left="0.23622047244094491" right="0.23622047244094491" top="0.55118110236220474" bottom="0.35433070866141736" header="0.31496062992125984" footer="0.31496062992125984"/>
  <pageSetup paperSize="9" scale="75" fitToHeight="15" orientation="landscape" r:id="rId1"/>
  <headerFooter alignWithMargins="0">
    <oddFooter>Página &amp;P de &amp;N</oddFooter>
  </headerFooter>
  <drawing r:id="rId2"/>
  <legacyDrawing r:id="rId3"/>
  <oleObjects>
    <mc:AlternateContent xmlns:mc="http://schemas.openxmlformats.org/markup-compatibility/2006">
      <mc:Choice Requires="x14">
        <oleObject progId="StaticMetafile" shapeId="46081" r:id="rId4">
          <objectPr defaultSize="0" autoPict="0" r:id="rId5">
            <anchor moveWithCells="1">
              <from>
                <xdr:col>0</xdr:col>
                <xdr:colOff>47625</xdr:colOff>
                <xdr:row>0</xdr:row>
                <xdr:rowOff>95250</xdr:rowOff>
              </from>
              <to>
                <xdr:col>3</xdr:col>
                <xdr:colOff>190500</xdr:colOff>
                <xdr:row>0</xdr:row>
                <xdr:rowOff>952500</xdr:rowOff>
              </to>
            </anchor>
          </objectPr>
        </oleObject>
      </mc:Choice>
      <mc:Fallback>
        <oleObject progId="StaticMetafile" shapeId="46081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M62"/>
  <sheetViews>
    <sheetView showGridLines="0" topLeftCell="B1" zoomScaleSheetLayoutView="50" workbookViewId="0">
      <selection activeCell="J6" sqref="J6"/>
    </sheetView>
  </sheetViews>
  <sheetFormatPr defaultColWidth="9" defaultRowHeight="12.75" outlineLevelRow="1"/>
  <cols>
    <col min="1" max="1" width="9.125" style="49" customWidth="1"/>
    <col min="2" max="2" width="7.125" style="49" customWidth="1"/>
    <col min="3" max="3" width="7" style="49" hidden="1" customWidth="1"/>
    <col min="4" max="4" width="33.5" style="12" customWidth="1"/>
    <col min="5" max="5" width="5.5" style="12" customWidth="1"/>
    <col min="6" max="6" width="9.25" style="50" customWidth="1"/>
    <col min="7" max="7" width="13.875" style="50" hidden="1" customWidth="1"/>
    <col min="8" max="8" width="14.625" style="12" hidden="1" customWidth="1"/>
    <col min="9" max="9" width="12.75" style="12" customWidth="1"/>
    <col min="10" max="10" width="9" style="12"/>
    <col min="11" max="11" width="12.625" style="12" customWidth="1"/>
    <col min="12" max="12" width="9" style="12"/>
    <col min="13" max="13" width="12.75" style="12" customWidth="1"/>
    <col min="14" max="16384" width="9" style="12"/>
  </cols>
  <sheetData>
    <row r="1" spans="1:13" ht="77.25" customHeight="1">
      <c r="A1" s="10"/>
      <c r="B1" s="11"/>
      <c r="C1" s="11"/>
      <c r="D1" s="164" t="s">
        <v>166</v>
      </c>
      <c r="E1" s="164"/>
      <c r="F1" s="164"/>
      <c r="G1" s="164"/>
      <c r="H1" s="164"/>
      <c r="I1" s="164"/>
      <c r="J1" s="164"/>
      <c r="K1" s="164"/>
      <c r="L1" s="164"/>
      <c r="M1" s="164"/>
    </row>
    <row r="2" spans="1:13" ht="15">
      <c r="A2" s="13"/>
      <c r="B2" s="14"/>
      <c r="C2" s="14"/>
      <c r="D2" s="15" t="s">
        <v>37</v>
      </c>
      <c r="E2" s="156">
        <v>43344</v>
      </c>
      <c r="F2" s="157"/>
      <c r="G2" s="16"/>
      <c r="H2" s="16"/>
      <c r="I2" s="16"/>
      <c r="J2" s="168" t="s">
        <v>162</v>
      </c>
      <c r="K2" s="169"/>
      <c r="L2" s="168" t="s">
        <v>165</v>
      </c>
      <c r="M2" s="169"/>
    </row>
    <row r="3" spans="1:13" ht="15">
      <c r="A3" s="17"/>
      <c r="B3" s="18"/>
      <c r="C3" s="18"/>
      <c r="D3" s="19" t="s">
        <v>38</v>
      </c>
      <c r="E3" s="158" t="s">
        <v>147</v>
      </c>
      <c r="F3" s="159"/>
      <c r="G3" s="16"/>
      <c r="H3" s="16"/>
      <c r="I3" s="16"/>
      <c r="J3" s="170"/>
      <c r="K3" s="171"/>
      <c r="L3" s="170"/>
      <c r="M3" s="171"/>
    </row>
    <row r="4" spans="1:13" ht="44.25" customHeight="1">
      <c r="A4" s="20" t="s">
        <v>0</v>
      </c>
      <c r="B4" s="20" t="s">
        <v>1</v>
      </c>
      <c r="C4" s="20" t="s">
        <v>2</v>
      </c>
      <c r="D4" s="20" t="s">
        <v>60</v>
      </c>
      <c r="E4" s="20" t="s">
        <v>3</v>
      </c>
      <c r="F4" s="21" t="s">
        <v>4</v>
      </c>
      <c r="G4" s="22" t="s">
        <v>61</v>
      </c>
      <c r="H4" s="22" t="s">
        <v>27</v>
      </c>
      <c r="I4" s="23" t="s">
        <v>5</v>
      </c>
      <c r="J4" s="68" t="s">
        <v>163</v>
      </c>
      <c r="K4" s="68" t="s">
        <v>164</v>
      </c>
      <c r="L4" s="68" t="s">
        <v>163</v>
      </c>
      <c r="M4" s="68" t="s">
        <v>164</v>
      </c>
    </row>
    <row r="5" spans="1:13" ht="22.5" customHeight="1">
      <c r="A5" s="88" t="s">
        <v>62</v>
      </c>
      <c r="B5" s="165" t="s">
        <v>39</v>
      </c>
      <c r="C5" s="166"/>
      <c r="D5" s="167"/>
      <c r="E5" s="88"/>
      <c r="F5" s="24"/>
      <c r="G5" s="25"/>
      <c r="H5" s="26"/>
      <c r="I5" s="27"/>
      <c r="J5" s="138"/>
      <c r="K5" s="139"/>
      <c r="L5" s="138"/>
      <c r="M5" s="138"/>
    </row>
    <row r="6" spans="1:13" ht="30" outlineLevel="1">
      <c r="A6" s="2" t="s">
        <v>30</v>
      </c>
      <c r="B6" s="35">
        <v>97644</v>
      </c>
      <c r="C6" s="5" t="s">
        <v>10</v>
      </c>
      <c r="D6" s="3" t="s">
        <v>94</v>
      </c>
      <c r="E6" s="2" t="s">
        <v>53</v>
      </c>
      <c r="F6" s="29">
        <v>11.46</v>
      </c>
      <c r="G6" s="30">
        <v>8.7899999999999991</v>
      </c>
      <c r="H6" s="31">
        <f>G6*1.2251</f>
        <v>10.768628999999999</v>
      </c>
      <c r="I6" s="31">
        <f>'SERV 2'!L7</f>
        <v>0</v>
      </c>
      <c r="J6" s="138"/>
      <c r="K6" s="139"/>
      <c r="L6" s="138"/>
      <c r="M6" s="138"/>
    </row>
    <row r="7" spans="1:13" ht="53.25" customHeight="1" outlineLevel="1">
      <c r="A7" s="2" t="s">
        <v>21</v>
      </c>
      <c r="B7" s="72">
        <v>97631</v>
      </c>
      <c r="C7" s="73" t="s">
        <v>10</v>
      </c>
      <c r="D7" s="74" t="s">
        <v>73</v>
      </c>
      <c r="E7" s="60" t="s">
        <v>40</v>
      </c>
      <c r="F7" s="61">
        <v>98.74</v>
      </c>
      <c r="G7" s="62">
        <v>3.16</v>
      </c>
      <c r="H7" s="31">
        <f>G7*1.2251</f>
        <v>3.8713160000000002</v>
      </c>
      <c r="I7" s="31">
        <f>'SERV 2'!L8</f>
        <v>0</v>
      </c>
      <c r="J7" s="138"/>
      <c r="K7" s="139"/>
      <c r="L7" s="138"/>
      <c r="M7" s="138"/>
    </row>
    <row r="8" spans="1:13" ht="21.75" customHeight="1" outlineLevel="1">
      <c r="A8" s="8">
        <v>2</v>
      </c>
      <c r="B8" s="33"/>
      <c r="C8" s="33"/>
      <c r="D8" s="7" t="s">
        <v>72</v>
      </c>
      <c r="E8" s="69"/>
      <c r="F8" s="70"/>
      <c r="G8" s="71"/>
      <c r="H8" s="26"/>
      <c r="I8" s="31">
        <f>'SERV 2'!L9</f>
        <v>0</v>
      </c>
      <c r="J8" s="138"/>
      <c r="K8" s="139"/>
      <c r="L8" s="138"/>
      <c r="M8" s="138"/>
    </row>
    <row r="9" spans="1:13" ht="97.5" customHeight="1" outlineLevel="1">
      <c r="A9" s="2" t="s">
        <v>7</v>
      </c>
      <c r="B9" s="35">
        <v>87332</v>
      </c>
      <c r="C9" s="5" t="s">
        <v>10</v>
      </c>
      <c r="D9" s="3" t="s">
        <v>89</v>
      </c>
      <c r="E9" s="60" t="s">
        <v>63</v>
      </c>
      <c r="F9" s="67">
        <v>2</v>
      </c>
      <c r="G9" s="62">
        <v>351.6</v>
      </c>
      <c r="H9" s="63">
        <f>G9*1.2251</f>
        <v>430.74516000000006</v>
      </c>
      <c r="I9" s="31">
        <f>'SERV 2'!L10</f>
        <v>0</v>
      </c>
      <c r="J9" s="138"/>
      <c r="K9" s="139"/>
      <c r="L9" s="138"/>
      <c r="M9" s="139"/>
    </row>
    <row r="10" spans="1:13" ht="95.25" customHeight="1" outlineLevel="1">
      <c r="A10" s="2" t="s">
        <v>22</v>
      </c>
      <c r="B10" s="35">
        <v>87878</v>
      </c>
      <c r="C10" s="35" t="s">
        <v>10</v>
      </c>
      <c r="D10" s="28" t="s">
        <v>59</v>
      </c>
      <c r="E10" s="16" t="s">
        <v>53</v>
      </c>
      <c r="F10" s="29">
        <v>47.71</v>
      </c>
      <c r="G10" s="30">
        <v>3.9</v>
      </c>
      <c r="H10" s="63">
        <f t="shared" ref="H10:H13" si="0">G10*1.2251</f>
        <v>4.7778900000000002</v>
      </c>
      <c r="I10" s="31">
        <f>'SERV 2'!L11</f>
        <v>0</v>
      </c>
      <c r="J10" s="138"/>
      <c r="K10" s="139"/>
      <c r="L10" s="140"/>
      <c r="M10" s="139"/>
    </row>
    <row r="11" spans="1:13" ht="126" customHeight="1" outlineLevel="1">
      <c r="A11" s="2" t="s">
        <v>29</v>
      </c>
      <c r="B11" s="35">
        <v>87532</v>
      </c>
      <c r="C11" s="35" t="s">
        <v>10</v>
      </c>
      <c r="D11" s="3" t="s">
        <v>91</v>
      </c>
      <c r="E11" s="16" t="s">
        <v>40</v>
      </c>
      <c r="F11" s="29">
        <v>14.94</v>
      </c>
      <c r="G11" s="30">
        <v>33.770000000000003</v>
      </c>
      <c r="H11" s="63">
        <f t="shared" si="0"/>
        <v>41.371627000000004</v>
      </c>
      <c r="I11" s="31">
        <f>'SERV 2'!L12</f>
        <v>0</v>
      </c>
      <c r="J11" s="138"/>
      <c r="K11" s="139"/>
      <c r="L11" s="140"/>
      <c r="M11" s="139"/>
    </row>
    <row r="12" spans="1:13" ht="99" customHeight="1" outlineLevel="1">
      <c r="A12" s="2" t="s">
        <v>41</v>
      </c>
      <c r="B12" s="35">
        <v>93393</v>
      </c>
      <c r="C12" s="35" t="s">
        <v>10</v>
      </c>
      <c r="D12" s="28" t="s">
        <v>68</v>
      </c>
      <c r="E12" s="16" t="s">
        <v>35</v>
      </c>
      <c r="F12" s="29">
        <v>11.34</v>
      </c>
      <c r="G12" s="30">
        <v>39.61</v>
      </c>
      <c r="H12" s="63">
        <f t="shared" si="0"/>
        <v>48.526211000000004</v>
      </c>
      <c r="I12" s="31">
        <f>'SERV 2'!L13</f>
        <v>0</v>
      </c>
      <c r="J12" s="138"/>
      <c r="K12" s="139"/>
      <c r="L12" s="138"/>
      <c r="M12" s="139"/>
    </row>
    <row r="13" spans="1:13" ht="30" outlineLevel="1">
      <c r="A13" s="2" t="s">
        <v>42</v>
      </c>
      <c r="B13" s="5">
        <v>3</v>
      </c>
      <c r="C13" s="5" t="s">
        <v>129</v>
      </c>
      <c r="D13" s="3" t="s">
        <v>90</v>
      </c>
      <c r="E13" s="2" t="s">
        <v>40</v>
      </c>
      <c r="F13" s="29">
        <v>105.71</v>
      </c>
      <c r="G13" s="30">
        <v>29.02</v>
      </c>
      <c r="H13" s="63">
        <f t="shared" si="0"/>
        <v>35.552402000000001</v>
      </c>
      <c r="I13" s="31">
        <f>'SERV 2'!L14</f>
        <v>0</v>
      </c>
      <c r="J13" s="138"/>
      <c r="K13" s="139"/>
      <c r="L13" s="138"/>
      <c r="M13" s="139"/>
    </row>
    <row r="14" spans="1:13" ht="21.75" customHeight="1" outlineLevel="1">
      <c r="A14" s="38">
        <v>3</v>
      </c>
      <c r="B14" s="39"/>
      <c r="C14" s="39"/>
      <c r="D14" s="58" t="s">
        <v>75</v>
      </c>
      <c r="E14" s="38"/>
      <c r="F14" s="41"/>
      <c r="G14" s="42"/>
      <c r="H14" s="59"/>
      <c r="I14" s="31">
        <f>'SERV 2'!L15</f>
        <v>0</v>
      </c>
      <c r="J14" s="138"/>
      <c r="K14" s="139"/>
      <c r="L14" s="138"/>
      <c r="M14" s="139"/>
    </row>
    <row r="15" spans="1:13" ht="75" outlineLevel="1">
      <c r="A15" s="2" t="s">
        <v>8</v>
      </c>
      <c r="B15" s="35">
        <v>87881</v>
      </c>
      <c r="C15" s="5" t="s">
        <v>10</v>
      </c>
      <c r="D15" s="3" t="s">
        <v>74</v>
      </c>
      <c r="E15" s="2" t="s">
        <v>40</v>
      </c>
      <c r="F15" s="29">
        <v>131.03</v>
      </c>
      <c r="G15" s="30">
        <v>4.0999999999999996</v>
      </c>
      <c r="H15" s="31">
        <f>G15*1.2251</f>
        <v>5.0229099999999995</v>
      </c>
      <c r="I15" s="31">
        <f>'SERV 2'!L16</f>
        <v>0</v>
      </c>
      <c r="J15" s="138"/>
      <c r="K15" s="139"/>
      <c r="L15" s="138"/>
      <c r="M15" s="139"/>
    </row>
    <row r="16" spans="1:13" ht="60" outlineLevel="1">
      <c r="A16" s="2" t="s">
        <v>16</v>
      </c>
      <c r="B16" s="35">
        <v>87332</v>
      </c>
      <c r="C16" s="5" t="s">
        <v>10</v>
      </c>
      <c r="D16" s="3" t="s">
        <v>89</v>
      </c>
      <c r="E16" s="60" t="s">
        <v>63</v>
      </c>
      <c r="F16" s="67">
        <v>3.93</v>
      </c>
      <c r="G16" s="62">
        <v>351.6</v>
      </c>
      <c r="H16" s="31">
        <f t="shared" ref="H16:H50" si="1">G16*1.2251</f>
        <v>430.74516000000006</v>
      </c>
      <c r="I16" s="31">
        <f>'SERV 2'!L17</f>
        <v>0</v>
      </c>
      <c r="J16" s="141"/>
      <c r="K16" s="139"/>
      <c r="L16" s="138"/>
      <c r="M16" s="139"/>
    </row>
    <row r="17" spans="1:13" ht="21" customHeight="1" outlineLevel="1">
      <c r="A17" s="38">
        <v>4</v>
      </c>
      <c r="B17" s="39"/>
      <c r="C17" s="39"/>
      <c r="D17" s="40" t="s">
        <v>67</v>
      </c>
      <c r="E17" s="38"/>
      <c r="F17" s="41"/>
      <c r="G17" s="42"/>
      <c r="H17" s="31"/>
      <c r="I17" s="31">
        <f>'SERV 2'!L18</f>
        <v>0</v>
      </c>
      <c r="J17" s="138"/>
      <c r="K17" s="139"/>
      <c r="L17" s="138"/>
      <c r="M17" s="139"/>
    </row>
    <row r="18" spans="1:13" ht="41.25" customHeight="1" outlineLevel="1">
      <c r="A18" s="2" t="s">
        <v>9</v>
      </c>
      <c r="B18" s="35">
        <v>40780</v>
      </c>
      <c r="C18" s="5" t="s">
        <v>10</v>
      </c>
      <c r="D18" s="3" t="s">
        <v>108</v>
      </c>
      <c r="E18" s="2" t="s">
        <v>40</v>
      </c>
      <c r="F18" s="29">
        <v>40</v>
      </c>
      <c r="G18" s="30">
        <v>12.32</v>
      </c>
      <c r="H18" s="31">
        <f t="shared" si="1"/>
        <v>15.093232</v>
      </c>
      <c r="I18" s="31">
        <f>'SERV 2'!L19</f>
        <v>0</v>
      </c>
      <c r="J18" s="138"/>
      <c r="K18" s="139"/>
      <c r="L18" s="138"/>
      <c r="M18" s="139"/>
    </row>
    <row r="19" spans="1:13" ht="75" outlineLevel="1">
      <c r="A19" s="2" t="s">
        <v>12</v>
      </c>
      <c r="B19" s="35">
        <v>93391</v>
      </c>
      <c r="C19" s="35" t="s">
        <v>10</v>
      </c>
      <c r="D19" s="28" t="s">
        <v>66</v>
      </c>
      <c r="E19" s="16" t="s">
        <v>35</v>
      </c>
      <c r="F19" s="29">
        <v>2</v>
      </c>
      <c r="G19" s="30">
        <v>33.86</v>
      </c>
      <c r="H19" s="31">
        <f t="shared" si="1"/>
        <v>41.481886000000003</v>
      </c>
      <c r="I19" s="31">
        <f>'SERV 2'!L20</f>
        <v>0</v>
      </c>
      <c r="J19" s="138"/>
      <c r="K19" s="139"/>
      <c r="L19" s="138"/>
      <c r="M19" s="139"/>
    </row>
    <row r="20" spans="1:13" ht="51.75" customHeight="1" outlineLevel="1">
      <c r="A20" s="2" t="s">
        <v>13</v>
      </c>
      <c r="B20" s="162" t="s">
        <v>144</v>
      </c>
      <c r="C20" s="163"/>
      <c r="D20" s="37" t="s">
        <v>148</v>
      </c>
      <c r="E20" s="36" t="s">
        <v>50</v>
      </c>
      <c r="F20" s="51">
        <v>5</v>
      </c>
      <c r="G20" s="52">
        <v>20.46</v>
      </c>
      <c r="H20" s="31">
        <f t="shared" si="1"/>
        <v>25.065546000000001</v>
      </c>
      <c r="I20" s="31">
        <f>'SERV 2'!L21</f>
        <v>0</v>
      </c>
      <c r="J20" s="138"/>
      <c r="K20" s="139"/>
      <c r="L20" s="138"/>
      <c r="M20" s="139"/>
    </row>
    <row r="21" spans="1:13" ht="21.75" customHeight="1" outlineLevel="1">
      <c r="A21" s="32">
        <v>5</v>
      </c>
      <c r="B21" s="33"/>
      <c r="C21" s="33"/>
      <c r="D21" s="34" t="s">
        <v>47</v>
      </c>
      <c r="E21" s="32"/>
      <c r="F21" s="45"/>
      <c r="G21" s="46"/>
      <c r="H21" s="31"/>
      <c r="I21" s="31">
        <f>'SERV 2'!L22</f>
        <v>0</v>
      </c>
      <c r="J21" s="138"/>
      <c r="K21" s="139"/>
      <c r="L21" s="138"/>
      <c r="M21" s="139"/>
    </row>
    <row r="22" spans="1:13" ht="29.25" customHeight="1" outlineLevel="1">
      <c r="A22" s="2" t="s">
        <v>14</v>
      </c>
      <c r="B22" s="44">
        <v>2</v>
      </c>
      <c r="C22" s="6" t="s">
        <v>64</v>
      </c>
      <c r="D22" s="3" t="s">
        <v>88</v>
      </c>
      <c r="E22" s="2" t="s">
        <v>40</v>
      </c>
      <c r="F22" s="29">
        <v>362.3</v>
      </c>
      <c r="G22" s="30">
        <v>2.34</v>
      </c>
      <c r="H22" s="31">
        <f t="shared" si="1"/>
        <v>2.8667340000000001</v>
      </c>
      <c r="I22" s="31">
        <f>'SERV 2'!L23</f>
        <v>0</v>
      </c>
      <c r="J22" s="138"/>
      <c r="K22" s="139"/>
      <c r="L22" s="138"/>
      <c r="M22" s="139"/>
    </row>
    <row r="23" spans="1:13" ht="29.25" customHeight="1" outlineLevel="1">
      <c r="A23" s="2" t="s">
        <v>43</v>
      </c>
      <c r="B23" s="44">
        <v>1</v>
      </c>
      <c r="C23" s="44" t="s">
        <v>64</v>
      </c>
      <c r="D23" s="28" t="s">
        <v>70</v>
      </c>
      <c r="E23" s="16" t="s">
        <v>11</v>
      </c>
      <c r="F23" s="29">
        <v>991.7</v>
      </c>
      <c r="G23" s="30">
        <v>2.38</v>
      </c>
      <c r="H23" s="31">
        <f t="shared" si="1"/>
        <v>2.9157380000000002</v>
      </c>
      <c r="I23" s="31">
        <f>'SERV 2'!L24</f>
        <v>0</v>
      </c>
      <c r="J23" s="138"/>
      <c r="K23" s="139"/>
      <c r="L23" s="138"/>
      <c r="M23" s="139"/>
    </row>
    <row r="24" spans="1:13" ht="54" customHeight="1" outlineLevel="1">
      <c r="A24" s="2" t="s">
        <v>44</v>
      </c>
      <c r="B24" s="44">
        <v>88484</v>
      </c>
      <c r="C24" s="44" t="s">
        <v>10</v>
      </c>
      <c r="D24" s="3" t="s">
        <v>79</v>
      </c>
      <c r="E24" s="2" t="s">
        <v>40</v>
      </c>
      <c r="F24" s="29">
        <v>131.03</v>
      </c>
      <c r="G24" s="30">
        <v>2.87</v>
      </c>
      <c r="H24" s="31">
        <f t="shared" si="1"/>
        <v>3.5160370000000003</v>
      </c>
      <c r="I24" s="31">
        <f>'SERV 2'!L25</f>
        <v>0</v>
      </c>
      <c r="J24" s="138"/>
      <c r="K24" s="139"/>
      <c r="L24" s="138"/>
      <c r="M24" s="139"/>
    </row>
    <row r="25" spans="1:13" ht="54" customHeight="1" outlineLevel="1">
      <c r="A25" s="2" t="s">
        <v>130</v>
      </c>
      <c r="B25" s="44">
        <v>88486</v>
      </c>
      <c r="C25" s="44" t="s">
        <v>10</v>
      </c>
      <c r="D25" s="3" t="s">
        <v>80</v>
      </c>
      <c r="E25" s="2" t="s">
        <v>36</v>
      </c>
      <c r="F25" s="29">
        <v>434.05</v>
      </c>
      <c r="G25" s="30">
        <v>10.4</v>
      </c>
      <c r="H25" s="31">
        <f t="shared" si="1"/>
        <v>12.741040000000002</v>
      </c>
      <c r="I25" s="31">
        <f>'SERV 2'!L26</f>
        <v>0</v>
      </c>
      <c r="J25" s="138"/>
      <c r="K25" s="139"/>
      <c r="L25" s="138"/>
      <c r="M25" s="139"/>
    </row>
    <row r="26" spans="1:13" ht="45" outlineLevel="1">
      <c r="A26" s="2" t="s">
        <v>133</v>
      </c>
      <c r="B26" s="44" t="s">
        <v>55</v>
      </c>
      <c r="C26" s="44" t="s">
        <v>10</v>
      </c>
      <c r="D26" s="28" t="s">
        <v>56</v>
      </c>
      <c r="E26" s="16" t="s">
        <v>35</v>
      </c>
      <c r="F26" s="29">
        <v>929.2</v>
      </c>
      <c r="G26" s="30">
        <v>9.06</v>
      </c>
      <c r="H26" s="31">
        <f t="shared" si="1"/>
        <v>11.099406000000002</v>
      </c>
      <c r="I26" s="31">
        <f>'SERV 2'!L27</f>
        <v>0</v>
      </c>
      <c r="J26" s="138"/>
      <c r="K26" s="139"/>
      <c r="L26" s="138"/>
      <c r="M26" s="139"/>
    </row>
    <row r="27" spans="1:13" ht="45" customHeight="1" outlineLevel="1">
      <c r="A27" s="2" t="s">
        <v>134</v>
      </c>
      <c r="B27" s="6">
        <v>79464</v>
      </c>
      <c r="C27" s="6" t="s">
        <v>10</v>
      </c>
      <c r="D27" s="3" t="s">
        <v>107</v>
      </c>
      <c r="E27" s="2" t="s">
        <v>40</v>
      </c>
      <c r="F27" s="29">
        <v>62.5</v>
      </c>
      <c r="G27" s="30">
        <v>22.25</v>
      </c>
      <c r="H27" s="31">
        <f t="shared" si="1"/>
        <v>27.258475000000001</v>
      </c>
      <c r="I27" s="31">
        <f>'SERV 2'!L28</f>
        <v>0</v>
      </c>
      <c r="J27" s="138"/>
      <c r="K27" s="139"/>
      <c r="L27" s="138"/>
      <c r="M27" s="139"/>
    </row>
    <row r="28" spans="1:13" ht="24" customHeight="1" outlineLevel="1">
      <c r="A28" s="8">
        <v>6</v>
      </c>
      <c r="B28" s="33"/>
      <c r="C28" s="33"/>
      <c r="D28" s="7" t="s">
        <v>57</v>
      </c>
      <c r="E28" s="32"/>
      <c r="F28" s="45"/>
      <c r="G28" s="46"/>
      <c r="H28" s="31"/>
      <c r="I28" s="31">
        <f>'SERV 2'!L29</f>
        <v>0</v>
      </c>
      <c r="J28" s="138"/>
      <c r="K28" s="139"/>
      <c r="L28" s="138"/>
      <c r="M28" s="139"/>
    </row>
    <row r="29" spans="1:13" ht="82.5" customHeight="1" outlineLevel="1">
      <c r="A29" s="2" t="s">
        <v>15</v>
      </c>
      <c r="B29" s="44">
        <v>90820</v>
      </c>
      <c r="C29" s="6" t="s">
        <v>10</v>
      </c>
      <c r="D29" s="3" t="s">
        <v>95</v>
      </c>
      <c r="E29" s="2" t="s">
        <v>3</v>
      </c>
      <c r="F29" s="29">
        <v>2</v>
      </c>
      <c r="G29" s="30">
        <v>263.93</v>
      </c>
      <c r="H29" s="31">
        <f t="shared" si="1"/>
        <v>323.34064300000006</v>
      </c>
      <c r="I29" s="31">
        <f>'SERV 2'!L30</f>
        <v>0</v>
      </c>
      <c r="J29" s="138"/>
      <c r="K29" s="139"/>
      <c r="L29" s="138"/>
      <c r="M29" s="139"/>
    </row>
    <row r="30" spans="1:13" ht="60" customHeight="1" outlineLevel="1">
      <c r="A30" s="2" t="s">
        <v>23</v>
      </c>
      <c r="B30" s="44">
        <v>72144</v>
      </c>
      <c r="C30" s="6" t="s">
        <v>10</v>
      </c>
      <c r="D30" s="3" t="s">
        <v>76</v>
      </c>
      <c r="E30" s="2" t="s">
        <v>3</v>
      </c>
      <c r="F30" s="29">
        <v>7.56</v>
      </c>
      <c r="G30" s="30">
        <v>106.52</v>
      </c>
      <c r="H30" s="31">
        <f t="shared" si="1"/>
        <v>130.49765200000002</v>
      </c>
      <c r="I30" s="31">
        <f>'SERV 2'!L31</f>
        <v>0</v>
      </c>
      <c r="J30" s="138"/>
      <c r="K30" s="139"/>
      <c r="L30" s="138"/>
      <c r="M30" s="139"/>
    </row>
    <row r="31" spans="1:13" ht="33" customHeight="1" outlineLevel="1">
      <c r="A31" s="2" t="s">
        <v>31</v>
      </c>
      <c r="B31" s="6" t="s">
        <v>78</v>
      </c>
      <c r="C31" s="6" t="s">
        <v>10</v>
      </c>
      <c r="D31" s="3" t="s">
        <v>77</v>
      </c>
      <c r="E31" s="2" t="s">
        <v>40</v>
      </c>
      <c r="F31" s="29">
        <v>5</v>
      </c>
      <c r="G31" s="30">
        <v>19.09</v>
      </c>
      <c r="H31" s="31">
        <f t="shared" si="1"/>
        <v>23.387159</v>
      </c>
      <c r="I31" s="31">
        <f>'SERV 2'!L32</f>
        <v>0</v>
      </c>
      <c r="J31" s="138"/>
      <c r="K31" s="139"/>
      <c r="L31" s="138"/>
      <c r="M31" s="139"/>
    </row>
    <row r="32" spans="1:13" ht="30" outlineLevel="1">
      <c r="A32" s="2" t="s">
        <v>32</v>
      </c>
      <c r="B32" s="6">
        <v>1</v>
      </c>
      <c r="C32" s="6" t="s">
        <v>129</v>
      </c>
      <c r="D32" s="3" t="s">
        <v>106</v>
      </c>
      <c r="E32" s="2" t="s">
        <v>40</v>
      </c>
      <c r="F32" s="4">
        <v>52.32</v>
      </c>
      <c r="G32" s="30">
        <v>2.38</v>
      </c>
      <c r="H32" s="31">
        <f t="shared" si="1"/>
        <v>2.9157380000000002</v>
      </c>
      <c r="I32" s="31">
        <f>'SERV 2'!L33</f>
        <v>0</v>
      </c>
      <c r="J32" s="138"/>
      <c r="K32" s="139"/>
      <c r="L32" s="138"/>
      <c r="M32" s="139"/>
    </row>
    <row r="33" spans="1:13" ht="30" outlineLevel="1">
      <c r="A33" s="2" t="s">
        <v>33</v>
      </c>
      <c r="B33" s="6">
        <v>1</v>
      </c>
      <c r="C33" s="6" t="s">
        <v>129</v>
      </c>
      <c r="D33" s="3" t="s">
        <v>105</v>
      </c>
      <c r="E33" s="2"/>
      <c r="F33" s="4">
        <v>80.959999999999994</v>
      </c>
      <c r="G33" s="30">
        <v>2.38</v>
      </c>
      <c r="H33" s="31">
        <f t="shared" si="1"/>
        <v>2.9157380000000002</v>
      </c>
      <c r="I33" s="31">
        <f>'SERV 2'!L34</f>
        <v>0</v>
      </c>
      <c r="J33" s="138"/>
      <c r="K33" s="139"/>
      <c r="L33" s="138"/>
      <c r="M33" s="139"/>
    </row>
    <row r="34" spans="1:13" ht="30" outlineLevel="1">
      <c r="A34" s="2" t="s">
        <v>34</v>
      </c>
      <c r="B34" s="44" t="s">
        <v>104</v>
      </c>
      <c r="C34" s="6" t="s">
        <v>10</v>
      </c>
      <c r="D34" s="3" t="s">
        <v>103</v>
      </c>
      <c r="E34" s="2" t="s">
        <v>40</v>
      </c>
      <c r="F34" s="29">
        <v>60.8</v>
      </c>
      <c r="G34" s="30">
        <v>2.12</v>
      </c>
      <c r="H34" s="31">
        <f t="shared" si="1"/>
        <v>2.5972120000000003</v>
      </c>
      <c r="I34" s="31">
        <f>'SERV 2'!L35</f>
        <v>0</v>
      </c>
      <c r="J34" s="138"/>
      <c r="K34" s="139"/>
      <c r="L34" s="138"/>
      <c r="M34" s="139"/>
    </row>
    <row r="35" spans="1:13" ht="41.25" customHeight="1" outlineLevel="1">
      <c r="A35" s="2" t="s">
        <v>48</v>
      </c>
      <c r="B35" s="6" t="s">
        <v>81</v>
      </c>
      <c r="C35" s="6" t="s">
        <v>10</v>
      </c>
      <c r="D35" s="3" t="s">
        <v>82</v>
      </c>
      <c r="E35" s="2" t="s">
        <v>40</v>
      </c>
      <c r="F35" s="29">
        <v>133.28</v>
      </c>
      <c r="G35" s="30">
        <v>19.420000000000002</v>
      </c>
      <c r="H35" s="31">
        <f t="shared" si="1"/>
        <v>23.791442000000004</v>
      </c>
      <c r="I35" s="31">
        <f>'SERV 2'!L36</f>
        <v>0</v>
      </c>
      <c r="J35" s="138"/>
      <c r="K35" s="139"/>
      <c r="L35" s="138"/>
      <c r="M35" s="139"/>
    </row>
    <row r="36" spans="1:13" ht="93.75" customHeight="1" outlineLevel="1">
      <c r="A36" s="2" t="s">
        <v>49</v>
      </c>
      <c r="B36" s="44">
        <v>72122</v>
      </c>
      <c r="C36" s="6" t="s">
        <v>10</v>
      </c>
      <c r="D36" s="3" t="s">
        <v>85</v>
      </c>
      <c r="E36" s="2" t="s">
        <v>40</v>
      </c>
      <c r="F36" s="29">
        <v>3.12</v>
      </c>
      <c r="G36" s="30">
        <v>85.63</v>
      </c>
      <c r="H36" s="31">
        <f t="shared" si="1"/>
        <v>104.90531300000001</v>
      </c>
      <c r="I36" s="31">
        <f>'SERV 2'!L37</f>
        <v>0</v>
      </c>
      <c r="J36" s="138"/>
      <c r="K36" s="139"/>
      <c r="L36" s="138"/>
      <c r="M36" s="139"/>
    </row>
    <row r="37" spans="1:13" ht="48" customHeight="1" outlineLevel="1">
      <c r="A37" s="2" t="s">
        <v>135</v>
      </c>
      <c r="B37" s="44">
        <v>85010</v>
      </c>
      <c r="C37" s="6" t="s">
        <v>10</v>
      </c>
      <c r="D37" s="3" t="s">
        <v>96</v>
      </c>
      <c r="E37" s="2" t="s">
        <v>40</v>
      </c>
      <c r="F37" s="29">
        <v>0.37</v>
      </c>
      <c r="G37" s="30">
        <v>325.42</v>
      </c>
      <c r="H37" s="31">
        <f t="shared" si="1"/>
        <v>398.67204200000003</v>
      </c>
      <c r="I37" s="31">
        <f>'SERV 2'!L38</f>
        <v>0</v>
      </c>
      <c r="J37" s="138"/>
      <c r="K37" s="139"/>
      <c r="L37" s="138"/>
      <c r="M37" s="139"/>
    </row>
    <row r="38" spans="1:13" ht="51.75" customHeight="1" outlineLevel="1">
      <c r="A38" s="2" t="s">
        <v>136</v>
      </c>
      <c r="B38" s="44">
        <v>2432</v>
      </c>
      <c r="C38" s="6" t="s">
        <v>10</v>
      </c>
      <c r="D38" s="3" t="s">
        <v>93</v>
      </c>
      <c r="E38" s="2" t="s">
        <v>3</v>
      </c>
      <c r="F38" s="29">
        <v>20</v>
      </c>
      <c r="G38" s="30">
        <v>20.05</v>
      </c>
      <c r="H38" s="31">
        <f t="shared" si="1"/>
        <v>24.563255000000002</v>
      </c>
      <c r="I38" s="31">
        <f>'SERV 2'!L39</f>
        <v>0</v>
      </c>
      <c r="J38" s="138"/>
      <c r="K38" s="139"/>
      <c r="L38" s="138"/>
      <c r="M38" s="139"/>
    </row>
    <row r="39" spans="1:13" ht="51.75" customHeight="1" outlineLevel="1">
      <c r="A39" s="2" t="s">
        <v>137</v>
      </c>
      <c r="B39" s="44">
        <v>11520</v>
      </c>
      <c r="C39" s="6" t="s">
        <v>10</v>
      </c>
      <c r="D39" s="3" t="s">
        <v>92</v>
      </c>
      <c r="E39" s="2" t="s">
        <v>69</v>
      </c>
      <c r="F39" s="29">
        <v>5</v>
      </c>
      <c r="G39" s="30">
        <v>12.53</v>
      </c>
      <c r="H39" s="31">
        <f t="shared" si="1"/>
        <v>15.350503</v>
      </c>
      <c r="I39" s="31">
        <f>'SERV 2'!L40</f>
        <v>0</v>
      </c>
      <c r="J39" s="138"/>
      <c r="K39" s="139"/>
      <c r="L39" s="138"/>
      <c r="M39" s="139"/>
    </row>
    <row r="40" spans="1:13" ht="60.75" customHeight="1" outlineLevel="1">
      <c r="A40" s="2" t="s">
        <v>138</v>
      </c>
      <c r="B40" s="44">
        <v>88261</v>
      </c>
      <c r="C40" s="6" t="s">
        <v>10</v>
      </c>
      <c r="D40" s="3" t="s">
        <v>97</v>
      </c>
      <c r="E40" s="2" t="s">
        <v>65</v>
      </c>
      <c r="F40" s="29">
        <v>40</v>
      </c>
      <c r="G40" s="30">
        <v>27.7</v>
      </c>
      <c r="H40" s="31">
        <f t="shared" si="1"/>
        <v>33.935270000000003</v>
      </c>
      <c r="I40" s="31">
        <f>'SERV 2'!L41</f>
        <v>0</v>
      </c>
      <c r="J40" s="138"/>
      <c r="K40" s="139"/>
      <c r="L40" s="138"/>
      <c r="M40" s="139"/>
    </row>
    <row r="41" spans="1:13" ht="31.5" customHeight="1" outlineLevel="1">
      <c r="A41" s="2" t="s">
        <v>139</v>
      </c>
      <c r="B41" s="160" t="s">
        <v>144</v>
      </c>
      <c r="C41" s="161"/>
      <c r="D41" s="3" t="s">
        <v>145</v>
      </c>
      <c r="E41" s="2" t="s">
        <v>36</v>
      </c>
      <c r="F41" s="29">
        <v>2</v>
      </c>
      <c r="G41" s="30">
        <v>225.79</v>
      </c>
      <c r="H41" s="31">
        <f t="shared" si="1"/>
        <v>276.61532900000003</v>
      </c>
      <c r="I41" s="31">
        <f>'SERV 2'!L42</f>
        <v>0</v>
      </c>
      <c r="J41" s="138"/>
      <c r="K41" s="139"/>
      <c r="L41" s="138"/>
      <c r="M41" s="139"/>
    </row>
    <row r="42" spans="1:13" ht="33.75" customHeight="1">
      <c r="A42" s="93">
        <v>7</v>
      </c>
      <c r="B42" s="94"/>
      <c r="C42" s="94"/>
      <c r="D42" s="95" t="s">
        <v>131</v>
      </c>
      <c r="E42" s="47"/>
      <c r="F42" s="48"/>
      <c r="G42" s="48"/>
      <c r="H42" s="31">
        <f t="shared" si="1"/>
        <v>0</v>
      </c>
      <c r="I42" s="31">
        <f>'SERV 2'!L43</f>
        <v>0</v>
      </c>
      <c r="J42" s="138"/>
      <c r="K42" s="139"/>
      <c r="L42" s="138"/>
      <c r="M42" s="139"/>
    </row>
    <row r="43" spans="1:13" ht="90">
      <c r="A43" s="68" t="s">
        <v>17</v>
      </c>
      <c r="B43" s="36">
        <v>87447</v>
      </c>
      <c r="C43" s="6" t="s">
        <v>10</v>
      </c>
      <c r="D43" s="3" t="s">
        <v>101</v>
      </c>
      <c r="E43" s="2" t="s">
        <v>40</v>
      </c>
      <c r="F43" s="29">
        <v>45.32</v>
      </c>
      <c r="G43" s="30">
        <v>51.42</v>
      </c>
      <c r="H43" s="31">
        <f t="shared" si="1"/>
        <v>62.994642000000006</v>
      </c>
      <c r="I43" s="31">
        <f>'SERV 2'!L44</f>
        <v>0</v>
      </c>
      <c r="J43" s="138"/>
      <c r="K43" s="139"/>
      <c r="L43" s="138"/>
      <c r="M43" s="139"/>
    </row>
    <row r="44" spans="1:13" ht="85.5" customHeight="1">
      <c r="A44" s="68" t="s">
        <v>18</v>
      </c>
      <c r="B44" s="36">
        <v>94963</v>
      </c>
      <c r="C44" s="6" t="s">
        <v>10</v>
      </c>
      <c r="D44" s="3" t="s">
        <v>109</v>
      </c>
      <c r="E44" s="2" t="s">
        <v>63</v>
      </c>
      <c r="F44" s="29">
        <v>4.5999999999999996</v>
      </c>
      <c r="G44" s="30">
        <v>270.88</v>
      </c>
      <c r="H44" s="31">
        <f t="shared" si="1"/>
        <v>331.85508800000002</v>
      </c>
      <c r="I44" s="31">
        <f>'SERV 2'!L45</f>
        <v>0</v>
      </c>
      <c r="J44" s="138"/>
      <c r="K44" s="139"/>
      <c r="L44" s="138"/>
      <c r="M44" s="139"/>
    </row>
    <row r="45" spans="1:13" ht="51" customHeight="1">
      <c r="A45" s="68" t="s">
        <v>19</v>
      </c>
      <c r="B45" s="36" t="s">
        <v>52</v>
      </c>
      <c r="C45" s="6" t="s">
        <v>10</v>
      </c>
      <c r="D45" s="3" t="s">
        <v>110</v>
      </c>
      <c r="E45" s="2" t="s">
        <v>63</v>
      </c>
      <c r="F45" s="29">
        <v>4.5999999999999996</v>
      </c>
      <c r="G45" s="30">
        <v>136.93</v>
      </c>
      <c r="H45" s="31">
        <f t="shared" si="1"/>
        <v>167.75294300000002</v>
      </c>
      <c r="I45" s="31">
        <f>'SERV 2'!L46</f>
        <v>0</v>
      </c>
      <c r="J45" s="138"/>
      <c r="K45" s="139"/>
      <c r="L45" s="138"/>
      <c r="M45" s="139"/>
    </row>
    <row r="46" spans="1:13" ht="51" customHeight="1">
      <c r="A46" s="68" t="s">
        <v>26</v>
      </c>
      <c r="B46" s="6" t="s">
        <v>83</v>
      </c>
      <c r="C46" s="6" t="s">
        <v>84</v>
      </c>
      <c r="D46" s="3" t="s">
        <v>111</v>
      </c>
      <c r="E46" s="2" t="s">
        <v>40</v>
      </c>
      <c r="F46" s="4">
        <v>90.64</v>
      </c>
      <c r="G46" s="30">
        <v>3.94</v>
      </c>
      <c r="H46" s="31">
        <f t="shared" si="1"/>
        <v>4.8268940000000002</v>
      </c>
      <c r="I46" s="31">
        <f>'SERV 2'!L47</f>
        <v>0</v>
      </c>
      <c r="J46" s="138"/>
      <c r="K46" s="139"/>
      <c r="L46" s="138"/>
      <c r="M46" s="139"/>
    </row>
    <row r="47" spans="1:13" ht="36" customHeight="1">
      <c r="A47" s="68" t="s">
        <v>24</v>
      </c>
      <c r="B47" s="44">
        <v>84677</v>
      </c>
      <c r="C47" s="6" t="s">
        <v>10</v>
      </c>
      <c r="D47" s="3" t="s">
        <v>102</v>
      </c>
      <c r="E47" s="2" t="s">
        <v>40</v>
      </c>
      <c r="F47" s="29">
        <v>90.64</v>
      </c>
      <c r="G47" s="30">
        <v>13.12</v>
      </c>
      <c r="H47" s="31">
        <f t="shared" si="1"/>
        <v>16.073312000000001</v>
      </c>
      <c r="I47" s="31">
        <f>'SERV 2'!L48</f>
        <v>0</v>
      </c>
      <c r="J47" s="138"/>
      <c r="K47" s="139"/>
      <c r="L47" s="138"/>
      <c r="M47" s="139"/>
    </row>
    <row r="48" spans="1:13" ht="41.25" customHeight="1">
      <c r="A48" s="68" t="s">
        <v>25</v>
      </c>
      <c r="B48" s="44" t="s">
        <v>98</v>
      </c>
      <c r="C48" s="44" t="s">
        <v>10</v>
      </c>
      <c r="D48" s="3" t="s">
        <v>99</v>
      </c>
      <c r="E48" s="2" t="s">
        <v>40</v>
      </c>
      <c r="F48" s="29">
        <v>13.22</v>
      </c>
      <c r="G48" s="30">
        <v>72.44</v>
      </c>
      <c r="H48" s="31">
        <f t="shared" si="1"/>
        <v>88.746244000000004</v>
      </c>
      <c r="I48" s="31">
        <f>'SERV 2'!L49</f>
        <v>0</v>
      </c>
      <c r="J48" s="138"/>
      <c r="K48" s="139"/>
      <c r="L48" s="138"/>
      <c r="M48" s="139"/>
    </row>
    <row r="49" spans="1:13" ht="73.5" customHeight="1">
      <c r="A49" s="68" t="s">
        <v>45</v>
      </c>
      <c r="B49" s="44" t="s">
        <v>58</v>
      </c>
      <c r="C49" s="44" t="s">
        <v>10</v>
      </c>
      <c r="D49" s="3" t="s">
        <v>100</v>
      </c>
      <c r="E49" s="16" t="s">
        <v>35</v>
      </c>
      <c r="F49" s="29">
        <v>25.6</v>
      </c>
      <c r="G49" s="30">
        <v>637.80999999999995</v>
      </c>
      <c r="H49" s="31">
        <f t="shared" si="1"/>
        <v>781.38103100000001</v>
      </c>
      <c r="I49" s="31">
        <f>'SERV 2'!L50</f>
        <v>0</v>
      </c>
      <c r="J49" s="138"/>
      <c r="K49" s="139"/>
      <c r="L49" s="138"/>
      <c r="M49" s="139"/>
    </row>
    <row r="50" spans="1:13" ht="33.75" customHeight="1">
      <c r="A50" s="68" t="s">
        <v>46</v>
      </c>
      <c r="B50" s="44">
        <v>88261</v>
      </c>
      <c r="C50" s="6" t="s">
        <v>10</v>
      </c>
      <c r="D50" s="3" t="s">
        <v>97</v>
      </c>
      <c r="E50" s="2" t="s">
        <v>65</v>
      </c>
      <c r="F50" s="29">
        <v>16</v>
      </c>
      <c r="G50" s="30">
        <v>27.7</v>
      </c>
      <c r="H50" s="31">
        <f t="shared" si="1"/>
        <v>33.935270000000003</v>
      </c>
      <c r="I50" s="31">
        <f>'SERV 2'!L51</f>
        <v>0</v>
      </c>
      <c r="J50" s="138"/>
      <c r="K50" s="139"/>
      <c r="L50" s="138"/>
      <c r="M50" s="139"/>
    </row>
    <row r="51" spans="1:13" ht="15.75" customHeight="1">
      <c r="A51" s="149"/>
      <c r="B51" s="150"/>
      <c r="C51" s="151"/>
      <c r="D51" s="96" t="s">
        <v>140</v>
      </c>
      <c r="E51" s="103"/>
      <c r="F51" s="76"/>
      <c r="G51" s="76"/>
      <c r="H51" s="75"/>
      <c r="I51" s="77">
        <f>SUM(I43:I49)</f>
        <v>0</v>
      </c>
      <c r="J51" s="142"/>
      <c r="K51" s="143">
        <f>SUM(K6:K50)</f>
        <v>0</v>
      </c>
      <c r="L51" s="142"/>
      <c r="M51" s="143">
        <f>SUM(M18:M50)</f>
        <v>0</v>
      </c>
    </row>
    <row r="52" spans="1:13" ht="15.75" customHeight="1">
      <c r="A52" s="97"/>
      <c r="B52" s="98"/>
      <c r="C52" s="98"/>
      <c r="D52" s="88" t="s">
        <v>71</v>
      </c>
      <c r="E52" s="98"/>
      <c r="F52" s="98"/>
      <c r="G52" s="98"/>
      <c r="H52" s="99"/>
      <c r="I52" s="26">
        <f>SUM(I5:I50)</f>
        <v>0</v>
      </c>
      <c r="J52" s="142"/>
      <c r="K52" s="143"/>
      <c r="L52" s="142"/>
      <c r="M52" s="143">
        <f>M51+K51</f>
        <v>0</v>
      </c>
    </row>
    <row r="53" spans="1:13" ht="19.5" hidden="1" customHeight="1">
      <c r="A53" s="100"/>
      <c r="B53" s="101"/>
      <c r="C53" s="101"/>
      <c r="D53" s="87" t="s">
        <v>86</v>
      </c>
      <c r="E53" s="101"/>
      <c r="F53" s="101"/>
      <c r="G53" s="101"/>
      <c r="H53" s="102"/>
      <c r="I53" s="26" t="e">
        <f>I52+#REF!+#REF!+#REF!</f>
        <v>#REF!</v>
      </c>
      <c r="J53" s="106"/>
      <c r="K53" s="107"/>
      <c r="L53" s="106"/>
      <c r="M53" s="107">
        <f>M52-I52</f>
        <v>0</v>
      </c>
    </row>
    <row r="54" spans="1:13">
      <c r="J54" s="64"/>
      <c r="K54" s="105"/>
      <c r="L54" s="64"/>
      <c r="M54" s="105"/>
    </row>
    <row r="55" spans="1:13">
      <c r="J55" s="64"/>
      <c r="K55" s="105"/>
      <c r="L55" s="64"/>
      <c r="M55" s="105"/>
    </row>
    <row r="56" spans="1:13">
      <c r="J56" s="64"/>
      <c r="K56" s="105"/>
      <c r="L56" s="64"/>
      <c r="M56" s="105"/>
    </row>
    <row r="57" spans="1:13">
      <c r="J57" s="64"/>
      <c r="K57" s="105"/>
      <c r="L57" s="64"/>
      <c r="M57" s="105"/>
    </row>
    <row r="58" spans="1:13">
      <c r="J58" s="64"/>
      <c r="K58" s="105"/>
      <c r="L58" s="64"/>
      <c r="M58" s="105"/>
    </row>
    <row r="59" spans="1:13">
      <c r="J59" s="64"/>
      <c r="K59" s="105"/>
      <c r="L59" s="64"/>
      <c r="M59" s="105"/>
    </row>
    <row r="60" spans="1:13">
      <c r="J60" s="64"/>
      <c r="K60" s="105"/>
      <c r="L60" s="64"/>
      <c r="M60" s="105"/>
    </row>
    <row r="61" spans="1:13">
      <c r="J61" s="64"/>
      <c r="K61" s="105"/>
      <c r="L61" s="64"/>
      <c r="M61" s="105"/>
    </row>
    <row r="62" spans="1:13" ht="39.75" customHeight="1">
      <c r="J62" s="64"/>
      <c r="K62" s="105"/>
      <c r="L62" s="64"/>
      <c r="M62" s="105"/>
    </row>
  </sheetData>
  <sheetProtection algorithmName="SHA-512" hashValue="67iWJFvmUOlI+nvEFbmLneCxLobB7bUmtBVeKZ6YeObOgYxoFhqg3Rlu4scO+KguOhoSPZV+bxj4MyxVhgd1Jw==" saltValue="EdBVYfk/HavbNtKqVzJbTg==" spinCount="100000" sheet="1" objects="1" scenarios="1" selectLockedCells="1"/>
  <mergeCells count="9">
    <mergeCell ref="B20:C20"/>
    <mergeCell ref="B41:C41"/>
    <mergeCell ref="A51:C51"/>
    <mergeCell ref="L2:M3"/>
    <mergeCell ref="D1:M1"/>
    <mergeCell ref="E2:F2"/>
    <mergeCell ref="E3:F3"/>
    <mergeCell ref="B5:D5"/>
    <mergeCell ref="J2:K3"/>
  </mergeCells>
  <conditionalFormatting sqref="F4:H4 F5:G5">
    <cfRule type="cellIs" dxfId="0" priority="1" stopIfTrue="1" operator="equal">
      <formula>0</formula>
    </cfRule>
  </conditionalFormatting>
  <printOptions horizontalCentered="1"/>
  <pageMargins left="0.23622047244094491" right="0.23622047244094491" top="0.55118110236220474" bottom="0.35433070866141736" header="0.31496062992125984" footer="0.31496062992125984"/>
  <pageSetup paperSize="9" scale="75" fitToHeight="15" orientation="portrait" r:id="rId1"/>
  <headerFooter alignWithMargins="0">
    <oddFooter>Página &amp;P de &amp;N</oddFooter>
  </headerFooter>
  <drawing r:id="rId2"/>
  <legacyDrawing r:id="rId3"/>
  <oleObjects>
    <mc:AlternateContent xmlns:mc="http://schemas.openxmlformats.org/markup-compatibility/2006">
      <mc:Choice Requires="x14">
        <oleObject progId="StaticMetafile" shapeId="67585" r:id="rId4">
          <objectPr defaultSize="0" autoPict="0" r:id="rId5">
            <anchor moveWithCells="1">
              <from>
                <xdr:col>1</xdr:col>
                <xdr:colOff>47625</xdr:colOff>
                <xdr:row>0</xdr:row>
                <xdr:rowOff>9525</xdr:rowOff>
              </from>
              <to>
                <xdr:col>3</xdr:col>
                <xdr:colOff>1343025</xdr:colOff>
                <xdr:row>0</xdr:row>
                <xdr:rowOff>866775</xdr:rowOff>
              </to>
            </anchor>
          </objectPr>
        </oleObject>
      </mc:Choice>
      <mc:Fallback>
        <oleObject progId="StaticMetafile" shapeId="67585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6"/>
  <sheetViews>
    <sheetView workbookViewId="0">
      <selection activeCell="C25" sqref="C25"/>
    </sheetView>
  </sheetViews>
  <sheetFormatPr defaultRowHeight="14.25"/>
  <cols>
    <col min="1" max="1" width="1.125" style="1" customWidth="1"/>
    <col min="2" max="2" width="20.75" style="1" customWidth="1"/>
    <col min="3" max="3" width="55.75" style="1" customWidth="1"/>
    <col min="4" max="4" width="58.5" style="1" customWidth="1"/>
    <col min="5" max="16384" width="9" style="1"/>
  </cols>
  <sheetData>
    <row r="1" spans="2:9" ht="6" customHeight="1"/>
    <row r="2" spans="2:9" ht="91.5" customHeight="1">
      <c r="B2" s="91"/>
      <c r="C2" s="172" t="s">
        <v>167</v>
      </c>
      <c r="D2" s="172"/>
      <c r="E2" s="81"/>
      <c r="F2" s="81"/>
      <c r="G2" s="81"/>
      <c r="H2" s="81"/>
      <c r="I2" s="81"/>
    </row>
    <row r="3" spans="2:9" ht="3.75" customHeight="1">
      <c r="B3" s="89"/>
      <c r="C3" s="90"/>
      <c r="D3" s="90"/>
      <c r="E3" s="81"/>
      <c r="F3" s="81"/>
      <c r="G3" s="81"/>
      <c r="H3" s="81"/>
      <c r="I3" s="81"/>
    </row>
    <row r="4" spans="2:9" ht="307.5" customHeight="1">
      <c r="B4" s="173" t="s">
        <v>161</v>
      </c>
      <c r="C4" s="173"/>
      <c r="D4" s="173"/>
      <c r="E4" s="81"/>
      <c r="F4" s="81"/>
      <c r="G4" s="81"/>
      <c r="H4" s="81"/>
      <c r="I4" s="81"/>
    </row>
    <row r="5" spans="2:9" ht="26.25" customHeight="1">
      <c r="B5" s="86" t="s">
        <v>113</v>
      </c>
      <c r="C5" s="92" t="s">
        <v>115</v>
      </c>
      <c r="D5" s="92" t="s">
        <v>156</v>
      </c>
      <c r="E5" s="80"/>
      <c r="F5" s="80"/>
      <c r="G5" s="80"/>
      <c r="H5" s="80"/>
      <c r="I5" s="80"/>
    </row>
    <row r="6" spans="2:9" ht="138" customHeight="1">
      <c r="B6" s="83" t="s">
        <v>149</v>
      </c>
      <c r="C6" s="82" t="s">
        <v>114</v>
      </c>
      <c r="D6" s="82" t="s">
        <v>116</v>
      </c>
    </row>
    <row r="7" spans="2:9" ht="123.75" customHeight="1">
      <c r="B7" s="83" t="s">
        <v>168</v>
      </c>
      <c r="C7" s="82" t="s">
        <v>121</v>
      </c>
      <c r="D7" s="82" t="s">
        <v>141</v>
      </c>
    </row>
    <row r="8" spans="2:9" ht="151.5" customHeight="1">
      <c r="B8" s="83" t="s">
        <v>155</v>
      </c>
      <c r="C8" s="82" t="s">
        <v>142</v>
      </c>
      <c r="D8" s="82" t="s">
        <v>117</v>
      </c>
    </row>
    <row r="9" spans="2:9" ht="26.25" customHeight="1">
      <c r="B9" s="83"/>
      <c r="C9" s="92" t="s">
        <v>119</v>
      </c>
      <c r="D9" s="92" t="s">
        <v>120</v>
      </c>
    </row>
    <row r="10" spans="2:9" ht="165.75" customHeight="1">
      <c r="B10" s="83" t="s">
        <v>153</v>
      </c>
      <c r="C10" s="82" t="s">
        <v>118</v>
      </c>
      <c r="D10" s="82" t="s">
        <v>123</v>
      </c>
    </row>
    <row r="11" spans="2:9" ht="213" customHeight="1">
      <c r="B11" s="83" t="s">
        <v>150</v>
      </c>
      <c r="C11" s="82" t="s">
        <v>122</v>
      </c>
      <c r="D11" s="82" t="s">
        <v>143</v>
      </c>
    </row>
    <row r="12" spans="2:9" ht="30" customHeight="1">
      <c r="B12" s="83"/>
      <c r="C12" s="92" t="s">
        <v>124</v>
      </c>
      <c r="D12" s="92" t="s">
        <v>157</v>
      </c>
    </row>
    <row r="13" spans="2:9" ht="273.75" customHeight="1">
      <c r="B13" s="84" t="s">
        <v>154</v>
      </c>
      <c r="C13" s="82" t="s">
        <v>159</v>
      </c>
      <c r="D13" s="82" t="s">
        <v>158</v>
      </c>
    </row>
    <row r="14" spans="2:9" ht="163.5" customHeight="1">
      <c r="B14" s="176" t="s">
        <v>151</v>
      </c>
      <c r="C14" s="82" t="s">
        <v>126</v>
      </c>
      <c r="D14" s="82" t="s">
        <v>160</v>
      </c>
    </row>
    <row r="15" spans="2:9" ht="56.25" customHeight="1">
      <c r="B15" s="177"/>
      <c r="C15" s="174" t="s">
        <v>125</v>
      </c>
      <c r="D15" s="175"/>
    </row>
    <row r="16" spans="2:9" ht="120.75" customHeight="1">
      <c r="B16" s="83" t="s">
        <v>152</v>
      </c>
      <c r="C16" s="82" t="s">
        <v>127</v>
      </c>
      <c r="D16" s="82" t="s">
        <v>128</v>
      </c>
    </row>
    <row r="17" spans="2:4" ht="3.75" customHeight="1">
      <c r="B17" s="85"/>
      <c r="C17" s="85"/>
      <c r="D17" s="85"/>
    </row>
    <row r="26" spans="2:4">
      <c r="C26" s="9"/>
    </row>
  </sheetData>
  <mergeCells count="4">
    <mergeCell ref="C2:D2"/>
    <mergeCell ref="B4:D4"/>
    <mergeCell ref="C15:D15"/>
    <mergeCell ref="B14:B15"/>
  </mergeCells>
  <pageMargins left="0.51181102362204722" right="0.31496062992125984" top="0.59055118110236227" bottom="0.39370078740157483" header="0.31496062992125984" footer="0.31496062992125984"/>
  <pageSetup paperSize="9" scale="84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4</vt:i4>
      </vt:variant>
    </vt:vector>
  </HeadingPairs>
  <TitlesOfParts>
    <vt:vector size="7" baseType="lpstr">
      <vt:lpstr>SERV 2</vt:lpstr>
      <vt:lpstr>CRON 2</vt:lpstr>
      <vt:lpstr>PLANO DE ATAQUE 2</vt:lpstr>
      <vt:lpstr>'CRON 2'!Area_de_impressao</vt:lpstr>
      <vt:lpstr>'SERV 2'!Area_de_impressao</vt:lpstr>
      <vt:lpstr>'CRON 2'!Titulos_de_impressao</vt:lpstr>
      <vt:lpstr>'SERV 2'!Titulos_de_impressao</vt:lpstr>
    </vt:vector>
  </TitlesOfParts>
  <Company>Fnde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27421740104</dc:creator>
  <cp:lastModifiedBy>Adriana Medeiros Vieira</cp:lastModifiedBy>
  <cp:lastPrinted>2018-11-20T18:32:18Z</cp:lastPrinted>
  <dcterms:created xsi:type="dcterms:W3CDTF">2012-10-15T18:57:41Z</dcterms:created>
  <dcterms:modified xsi:type="dcterms:W3CDTF">2018-11-29T13:06:53Z</dcterms:modified>
</cp:coreProperties>
</file>