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PROJETOS 2017\REDE ALTA TENSÃO\"/>
    </mc:Choice>
  </mc:AlternateContent>
  <bookViews>
    <workbookView xWindow="0" yWindow="0" windowWidth="20490" windowHeight="7350" tabRatio="740"/>
  </bookViews>
  <sheets>
    <sheet name="PLAN REDE ELÉTRICA" sheetId="25" r:id="rId1"/>
    <sheet name="CRONOGR" sheetId="23" r:id="rId2"/>
  </sheets>
  <externalReferences>
    <externalReference r:id="rId3"/>
  </externalReferences>
  <definedNames>
    <definedName name="_xlnm._FilterDatabase" localSheetId="0" hidden="1">'PLAN REDE ELÉTRICA'!#REF!</definedName>
    <definedName name="_xlnm.Print_Area" localSheetId="0">'PLAN REDE ELÉTRICA'!$A$1:$J$22</definedName>
    <definedName name="_xlnm.Print_Titles" localSheetId="0">'PLAN REDE ELÉTRICA'!$1:$4</definedName>
  </definedNames>
  <calcPr calcId="152511"/>
  <fileRecoveryPr autoRecover="0"/>
</workbook>
</file>

<file path=xl/calcChain.xml><?xml version="1.0" encoding="utf-8"?>
<calcChain xmlns="http://schemas.openxmlformats.org/spreadsheetml/2006/main">
  <c r="C9" i="23" l="1"/>
  <c r="C8" i="23"/>
  <c r="H10" i="25"/>
  <c r="E10" i="23" l="1"/>
  <c r="F10" i="23"/>
  <c r="G10" i="23"/>
  <c r="M21" i="25"/>
  <c r="L18" i="25"/>
  <c r="K19" i="25"/>
  <c r="M19" i="25" s="1"/>
  <c r="K20" i="25"/>
  <c r="M20" i="25" s="1"/>
  <c r="K21" i="25"/>
  <c r="L21" i="25" s="1"/>
  <c r="K8" i="25"/>
  <c r="M8" i="25" s="1"/>
  <c r="K9" i="25"/>
  <c r="M9" i="25" s="1"/>
  <c r="K10" i="25"/>
  <c r="K12" i="25"/>
  <c r="M12" i="25" s="1"/>
  <c r="K13" i="25"/>
  <c r="M13" i="25" s="1"/>
  <c r="K14" i="25"/>
  <c r="L14" i="25" s="1"/>
  <c r="K15" i="25"/>
  <c r="L15" i="25" s="1"/>
  <c r="K16" i="25"/>
  <c r="L16" i="25" s="1"/>
  <c r="K17" i="25"/>
  <c r="M17" i="25" s="1"/>
  <c r="K18" i="25"/>
  <c r="M18" i="25" s="1"/>
  <c r="K7" i="25"/>
  <c r="L7" i="25" s="1"/>
  <c r="L13" i="25" l="1"/>
  <c r="L17" i="25"/>
  <c r="M16" i="25"/>
  <c r="M15" i="25"/>
  <c r="M14" i="25"/>
  <c r="L12" i="25"/>
  <c r="L9" i="25"/>
  <c r="L8" i="25"/>
  <c r="L10" i="25"/>
  <c r="M10" i="25"/>
  <c r="L20" i="25"/>
  <c r="L19" i="25"/>
  <c r="M7" i="25"/>
  <c r="C10" i="23" l="1"/>
  <c r="D11" i="23" s="1"/>
  <c r="E11" i="23"/>
  <c r="F11" i="23" s="1"/>
  <c r="G11" i="23" s="1"/>
  <c r="M22" i="25"/>
  <c r="I8" i="25" l="1"/>
  <c r="H8" i="25"/>
  <c r="H14" i="25" l="1"/>
  <c r="H13" i="25"/>
  <c r="I13" i="25" s="1"/>
  <c r="I14" i="25"/>
  <c r="D9" i="23" l="1"/>
  <c r="D8" i="23"/>
  <c r="D10" i="23" l="1"/>
  <c r="H47" i="25"/>
  <c r="H46" i="25"/>
  <c r="H45" i="25"/>
  <c r="H48" i="25" s="1"/>
  <c r="H42" i="25"/>
  <c r="H41" i="25"/>
  <c r="H40" i="25"/>
  <c r="H39" i="25"/>
  <c r="H38" i="25"/>
  <c r="H37" i="25"/>
  <c r="H33" i="25"/>
  <c r="H32" i="25"/>
  <c r="H31" i="25"/>
  <c r="H30" i="25"/>
  <c r="H29" i="25"/>
  <c r="H28" i="25"/>
  <c r="H27" i="25"/>
  <c r="H26" i="25"/>
  <c r="H21" i="25"/>
  <c r="I21" i="25" s="1"/>
  <c r="H20" i="25"/>
  <c r="H19" i="25"/>
  <c r="I19" i="25" s="1"/>
  <c r="H18" i="25"/>
  <c r="I18" i="25" s="1"/>
  <c r="H17" i="25"/>
  <c r="I17" i="25" s="1"/>
  <c r="H16" i="25"/>
  <c r="H15" i="25"/>
  <c r="I15" i="25" s="1"/>
  <c r="H12" i="25"/>
  <c r="I12" i="25" s="1"/>
  <c r="I10" i="25"/>
  <c r="H9" i="25"/>
  <c r="I9" i="25" s="1"/>
  <c r="H7" i="25"/>
  <c r="I7" i="25" s="1"/>
  <c r="H34" i="25" l="1"/>
  <c r="H43" i="25"/>
  <c r="I16" i="25"/>
  <c r="I22" i="25" s="1"/>
  <c r="I20" i="25"/>
  <c r="B9" i="23" l="1"/>
</calcChain>
</file>

<file path=xl/sharedStrings.xml><?xml version="1.0" encoding="utf-8"?>
<sst xmlns="http://schemas.openxmlformats.org/spreadsheetml/2006/main" count="176" uniqueCount="114">
  <si>
    <t>ITEM</t>
  </si>
  <si>
    <t>CÓDIGO</t>
  </si>
  <si>
    <t>FONTE</t>
  </si>
  <si>
    <t>UNID.</t>
  </si>
  <si>
    <t>QUANT.</t>
  </si>
  <si>
    <t>VALOR (R$)</t>
  </si>
  <si>
    <t>2.1</t>
  </si>
  <si>
    <t>SINAPI</t>
  </si>
  <si>
    <t>m²</t>
  </si>
  <si>
    <t>1.3</t>
  </si>
  <si>
    <t>1.4</t>
  </si>
  <si>
    <t>h</t>
  </si>
  <si>
    <t>PR. UNIT.(R$) COM BDI</t>
  </si>
  <si>
    <t>CUSTO TOTAL COM BDI INCLUSO</t>
  </si>
  <si>
    <t>ISOLAMENTO DE OBRA COM TELA PLASTICA COM MALHA DE 5MM E ESTRUTURA DE MADEIRA PONTALETEADA</t>
  </si>
  <si>
    <t>2.3</t>
  </si>
  <si>
    <t>1.2</t>
  </si>
  <si>
    <t>TOTAL</t>
  </si>
  <si>
    <t>M2</t>
  </si>
  <si>
    <t>um</t>
  </si>
  <si>
    <t>1.7</t>
  </si>
  <si>
    <t>M</t>
  </si>
  <si>
    <t>M3</t>
  </si>
  <si>
    <t>KG</t>
  </si>
  <si>
    <t>UN</t>
  </si>
  <si>
    <t>BASE SINAPI:</t>
  </si>
  <si>
    <t xml:space="preserve"> BDI: </t>
  </si>
  <si>
    <t>SERVIÇOS PRELIMINARES</t>
  </si>
  <si>
    <t>M²</t>
  </si>
  <si>
    <t>2.4</t>
  </si>
  <si>
    <t>2.5</t>
  </si>
  <si>
    <t>UM</t>
  </si>
  <si>
    <t>UNID</t>
  </si>
  <si>
    <t xml:space="preserve">DESCRIÇÃO DOS SERVIÇOS </t>
  </si>
  <si>
    <t>PR. UNIT.(R$) SEM BDI</t>
  </si>
  <si>
    <t>SERVIÇOS DO ITEM 1</t>
  </si>
  <si>
    <t>SUPORTE PARA TRANSFORMADOR EM POSTE DE CONCRETO CIRCULAR</t>
  </si>
  <si>
    <t>73857/002</t>
  </si>
  <si>
    <t>TRANSFORMADOR DISTRIBUIÇÃO 112,5 KVA TRIFASICO 60HZ CLCASSE 15KV IMERSO EM OLEO MINERAL, FORNECIMENTO E INSTALAÇÃO</t>
  </si>
  <si>
    <t>73780/001</t>
  </si>
  <si>
    <t>CHAVE FUSIVEL UNIPOLAR, 15KV - 100A, EQUIPADA COM COMANDO PARA HASTE DE MANOBRA. FORNECIMENTO E INSTALAÇÃO</t>
  </si>
  <si>
    <t>ISOLADOR DE SUSPENSÃO (DISCO) TP CAVILHA CAVA 15KV - 6". FORNECIMENTO E INSTALAÇÃO</t>
  </si>
  <si>
    <t>73781/003</t>
  </si>
  <si>
    <t>CP IFRJ</t>
  </si>
  <si>
    <t>PLACA DE OBRA EM CHAPA DE ACO FINA A QUENTE BITOLA MSG 14, E = 2 MM (16 KG / M²) - 12 M² MODELO MEC</t>
  </si>
  <si>
    <t>H</t>
  </si>
  <si>
    <t>1.1</t>
  </si>
  <si>
    <t>2.6</t>
  </si>
  <si>
    <t>2.7</t>
  </si>
  <si>
    <t>T</t>
  </si>
  <si>
    <t xml:space="preserve">CARGA, MANOBRAS E DESCARGA DE MATERIAIS DIVERSOS, COM CAMINHAO CARROCERIA 9T (CARGA E DESCARGA MANUAIS) </t>
  </si>
  <si>
    <t>COTAÇÃO</t>
  </si>
  <si>
    <t>73783/009</t>
  </si>
  <si>
    <t>POSTE CONCRETO SEÇÃO CIRCULAR COMPRIMENTO = 11M CARGA NOMINAL NO TOPO 300KG INCLUSIVE ESCAVACAO EXCLUSIVE TRANSPORTE - FORNECIMENTO E COLOCAÇÃO</t>
  </si>
  <si>
    <t>INSUMO</t>
  </si>
  <si>
    <t>SARRAFO DE MADEIRA NAO APARELHADA *2,5 X 7* CM, MACARANDUBA, ANGELIM OU EQUIVALENTE DA REGIAO</t>
  </si>
  <si>
    <t>PECA DE MADEIRA NATIVA / REGIONAL 7,5 X 7,5CM (3X3) NAO APARELHADA (P/FORMA)</t>
  </si>
  <si>
    <t>CHAPA DE ACO FINA A QUENTE BITOLA MSG 14, E = 2,00 MM (16,0 KG/M2) KG CR 3,75</t>
  </si>
  <si>
    <t>COMPOSICAO</t>
  </si>
  <si>
    <t xml:space="preserve">73924/001 </t>
  </si>
  <si>
    <t>PREGO DE ACO POLIDO COM CABECA 18 X 30 (2 3/4 X 10)</t>
  </si>
  <si>
    <t>CARPINTEIRO DE FORMAS COM ENCARGOS COMPLEMENTARES</t>
  </si>
  <si>
    <t>SERVENTE COM ENCARGOS COMPLEMENTARES</t>
  </si>
  <si>
    <t>CONCRETO MAGRO PARA LASTRO, TRAÇO 1:4,5:4,5 (CIMENTO/ AREIA MÉDIA/ BRITA 1)  - PREPARO MECÂNICO COM BETONEIRA 400 L. AF_07/2016</t>
  </si>
  <si>
    <t>CRUZETA</t>
  </si>
  <si>
    <t xml:space="preserve">PLACA DE OBRA </t>
  </si>
  <si>
    <t>1M²</t>
  </si>
  <si>
    <t>COMPOS</t>
  </si>
  <si>
    <t>1 unidade</t>
  </si>
  <si>
    <t>COEF REPRES</t>
  </si>
  <si>
    <t xml:space="preserve">PINTURA ESMALTE ALTO BRILHO, DUAS DEMAOS, SOBRE SUPERFICIE METALICA </t>
  </si>
  <si>
    <t>COMPOSIÇÃO PRÓPRIA - CP IFRJ 01</t>
  </si>
  <si>
    <t>COMPOSIÇÃO PRÓPRIA - CP IFRJ 02</t>
  </si>
  <si>
    <t>INSTALAÇÃO DE REDE DE ALTA TENSÃO</t>
  </si>
  <si>
    <t>88247</t>
  </si>
  <si>
    <t>AUXILIAR DE ELETRICISTA COM ENCARGOS COMPLEMENTARES</t>
  </si>
  <si>
    <t>88264</t>
  </si>
  <si>
    <t>ELETRICISTA COM ENCARGOS COMPLEMENTARES</t>
  </si>
  <si>
    <t xml:space="preserve">CRUZETA DE EUCALIPTO TRATADO, OU EQUIVALENTE DA REGIAO, *2,4* M, SECAO *9 X 11,5* CM </t>
  </si>
  <si>
    <t xml:space="preserve">CINTA CIRCULAR AÇO GALVANIZADA 180MM (ABRAÇADEIRA) </t>
  </si>
  <si>
    <t>Mão francesa plana 710x32x5mm aço galvanizado a fogo</t>
  </si>
  <si>
    <t>CRUZETA E SUPORTE FORNECIMENTO E INSTALAÇÃO</t>
  </si>
  <si>
    <t>CABO DE ALUMÍNIO ISOLADO 25 MM</t>
  </si>
  <si>
    <t>8 PARAFUSOS E 3 PINO CRUZETA</t>
  </si>
  <si>
    <t>VALORES ESTIMADOS - CONTRATANTE</t>
  </si>
  <si>
    <t>DESCRIÇÃO</t>
  </si>
  <si>
    <t>1º MÊS</t>
  </si>
  <si>
    <t>2º MÊS</t>
  </si>
  <si>
    <t>3º MÊS</t>
  </si>
  <si>
    <t>SALDO ACUMULADO</t>
  </si>
  <si>
    <t>CABO ALUMÍNIO ISOLADO 32 MM</t>
  </si>
  <si>
    <t>CABO DE ALUMÍNIO 32MM² - FORNECIMENTO E INSTALAÇÃO</t>
  </si>
  <si>
    <t>SERVIÇOS PRELIMINARES E ADMINISTRAÇÃO</t>
  </si>
  <si>
    <t>2.8</t>
  </si>
  <si>
    <t>2.9</t>
  </si>
  <si>
    <t>24,46%</t>
  </si>
  <si>
    <t>3</t>
  </si>
  <si>
    <t>TOTAL ITEM  COM BDI</t>
  </si>
  <si>
    <t>CRONOGRAMA FÍSICO-FINANCEIRO</t>
  </si>
  <si>
    <t>ENGENHEIRO ELETRICISTA COM ENCARGOS COMPLEMENTARES</t>
  </si>
  <si>
    <t>SINAPI  set/17</t>
  </si>
  <si>
    <t xml:space="preserve">CONTRATAÇÃO DE EMPRESA PARA PRESTAÇÃO DE SERVIÇO COMUM DE ENGENHARIA ELÉTRICA PARA EXTENSÃO DE REDE DE ALIMENTAÇÃO ELÉTRICA EM MÉDIA/ALTA TENSÃO </t>
  </si>
  <si>
    <t>BRAÇO PARA ILUMINAÇÃO DE RUAS EM TURBO DE AÇO GALV 1 COM = 1,20 E INCLINAÇÃO 25 GRAUS AO PLANO VERT P/ FIXAÇÃO EM POSTE - FORNECIMENTO E INSTALAÇÃO</t>
  </si>
  <si>
    <t>UNI</t>
  </si>
  <si>
    <t>Luminária Pública de led 50w</t>
  </si>
  <si>
    <t>2.2</t>
  </si>
  <si>
    <t>2.10</t>
  </si>
  <si>
    <t>PODA DE ÁRVORES, COM LIMPEZA DE GALHOS SECOS E RETIRADAS DE PARASITAS, INCLUINDO REMOÇÃO DE ENTULHO</t>
  </si>
  <si>
    <t>OFERTA DA EMPRESA 
 INSERIR VALORES NA COLUNA "PR UNIT. (R$) SEM BDI"</t>
  </si>
  <si>
    <t>PREENCHER OS CAMPOS ABAIXO</t>
  </si>
  <si>
    <t xml:space="preserve">CAMPOS COM FÓRMULAS
</t>
  </si>
  <si>
    <t>%</t>
  </si>
  <si>
    <t>conferir somas</t>
  </si>
  <si>
    <t>PREENCHER AS COLUNAS REFERENTES AOS MESES
AS CÉLULAS EM VERMELHO ESTÃO COM FÓRMULAS COM LINK À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</si>
</sst>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[$-416]mmm\-yy;@"/>
    <numFmt numFmtId="169" formatCode="_-[$R$-416]\ * #,##0.00_-;\-[$R$-416]\ * #,##0.00_-;_-[$R$-416]\ * &quot;-&quot;??_-;_-@_-"/>
    <numFmt numFmtId="170" formatCode="[$R$-416]\ #,##0.00;\-[$R$-416]\ #,##0.00"/>
    <numFmt numFmtId="171" formatCode="0.0"/>
    <numFmt numFmtId="172" formatCode="&quot;R$&quot;\ #,##0.00"/>
  </numFmts>
  <fonts count="23"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Courier New"/>
      <family val="3"/>
    </font>
    <font>
      <sz val="10"/>
      <name val="Courier New"/>
      <family val="3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  <xf numFmtId="165" fontId="3" fillId="0" borderId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166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167" fontId="6" fillId="0" borderId="0" applyBorder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Border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13">
    <xf numFmtId="0" fontId="0" fillId="0" borderId="0" xfId="0"/>
    <xf numFmtId="0" fontId="11" fillId="0" borderId="0" xfId="10" applyFont="1" applyFill="1" applyAlignment="1">
      <alignment horizontal="center" vertical="center"/>
    </xf>
    <xf numFmtId="0" fontId="12" fillId="0" borderId="1" xfId="10" applyFont="1" applyFill="1" applyBorder="1" applyAlignment="1">
      <alignment horizontal="left" vertical="center" wrapText="1"/>
    </xf>
    <xf numFmtId="49" fontId="11" fillId="0" borderId="1" xfId="10" applyNumberFormat="1" applyFont="1" applyFill="1" applyBorder="1" applyAlignment="1">
      <alignment horizontal="center" vertical="center"/>
    </xf>
    <xf numFmtId="0" fontId="11" fillId="2" borderId="0" xfId="10" applyFont="1" applyFill="1" applyAlignment="1">
      <alignment horizontal="center" vertical="center"/>
    </xf>
    <xf numFmtId="10" fontId="10" fillId="6" borderId="1" xfId="10" applyNumberFormat="1" applyFont="1" applyFill="1" applyBorder="1" applyAlignment="1">
      <alignment horizontal="center" vertical="center"/>
    </xf>
    <xf numFmtId="49" fontId="11" fillId="0" borderId="0" xfId="10" applyNumberFormat="1" applyFont="1" applyFill="1" applyAlignment="1">
      <alignment horizontal="center" vertical="center"/>
    </xf>
    <xf numFmtId="164" fontId="11" fillId="0" borderId="0" xfId="14" applyFont="1" applyFill="1" applyBorder="1" applyAlignment="1">
      <alignment horizontal="center" vertical="center"/>
    </xf>
    <xf numFmtId="49" fontId="11" fillId="0" borderId="0" xfId="10" applyNumberFormat="1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/>
    </xf>
    <xf numFmtId="164" fontId="11" fillId="0" borderId="0" xfId="14" applyFont="1" applyFill="1" applyAlignment="1">
      <alignment horizontal="center" vertical="center"/>
    </xf>
    <xf numFmtId="49" fontId="1" fillId="0" borderId="1" xfId="10" applyNumberFormat="1" applyFont="1" applyFill="1" applyBorder="1" applyAlignment="1">
      <alignment horizontal="center" vertical="center"/>
    </xf>
    <xf numFmtId="44" fontId="12" fillId="0" borderId="0" xfId="10" applyNumberFormat="1" applyFont="1" applyFill="1" applyBorder="1" applyAlignment="1">
      <alignment horizontal="left" vertical="center"/>
    </xf>
    <xf numFmtId="0" fontId="11" fillId="0" borderId="0" xfId="10" applyFont="1" applyFill="1" applyBorder="1" applyAlignment="1"/>
    <xf numFmtId="44" fontId="11" fillId="0" borderId="0" xfId="21" applyFont="1" applyFill="1" applyBorder="1" applyAlignment="1">
      <alignment horizontal="center" vertical="center"/>
    </xf>
    <xf numFmtId="44" fontId="10" fillId="5" borderId="1" xfId="10" applyNumberFormat="1" applyFont="1" applyFill="1" applyBorder="1" applyAlignment="1">
      <alignment horizontal="center" vertical="center"/>
    </xf>
    <xf numFmtId="44" fontId="10" fillId="5" borderId="1" xfId="10" applyNumberFormat="1" applyFont="1" applyFill="1" applyBorder="1" applyAlignment="1" applyProtection="1">
      <alignment horizontal="left" vertical="center"/>
    </xf>
    <xf numFmtId="0" fontId="12" fillId="0" borderId="1" xfId="10" applyFont="1" applyFill="1" applyBorder="1" applyAlignment="1" applyProtection="1">
      <alignment horizontal="center" vertical="center"/>
    </xf>
    <xf numFmtId="0" fontId="12" fillId="0" borderId="1" xfId="10" applyFont="1" applyFill="1" applyBorder="1" applyAlignment="1" applyProtection="1">
      <alignment horizontal="left" vertical="center" wrapText="1"/>
    </xf>
    <xf numFmtId="0" fontId="12" fillId="0" borderId="1" xfId="14" applyNumberFormat="1" applyFont="1" applyFill="1" applyBorder="1" applyAlignment="1" applyProtection="1">
      <alignment horizontal="center" vertical="center"/>
    </xf>
    <xf numFmtId="44" fontId="12" fillId="0" borderId="1" xfId="14" applyNumberFormat="1" applyFont="1" applyFill="1" applyBorder="1" applyAlignment="1" applyProtection="1">
      <alignment horizontal="left" vertical="center"/>
    </xf>
    <xf numFmtId="44" fontId="12" fillId="0" borderId="1" xfId="10" applyNumberFormat="1" applyFont="1" applyFill="1" applyBorder="1" applyAlignment="1" applyProtection="1">
      <alignment horizontal="left" vertical="center"/>
    </xf>
    <xf numFmtId="0" fontId="10" fillId="4" borderId="1" xfId="10" applyFont="1" applyFill="1" applyBorder="1" applyAlignment="1" applyProtection="1">
      <alignment horizontal="center" vertical="center"/>
    </xf>
    <xf numFmtId="0" fontId="10" fillId="4" borderId="1" xfId="10" applyFont="1" applyFill="1" applyBorder="1" applyAlignment="1" applyProtection="1">
      <alignment horizontal="center" vertical="center" wrapText="1"/>
    </xf>
    <xf numFmtId="0" fontId="12" fillId="0" borderId="1" xfId="10" applyFont="1" applyFill="1" applyBorder="1" applyAlignment="1" applyProtection="1">
      <alignment horizontal="center" vertical="center" wrapText="1"/>
    </xf>
    <xf numFmtId="0" fontId="10" fillId="4" borderId="1" xfId="10" applyFont="1" applyFill="1" applyBorder="1" applyAlignment="1" applyProtection="1">
      <alignment horizontal="left" vertical="center" wrapText="1"/>
    </xf>
    <xf numFmtId="0" fontId="10" fillId="4" borderId="1" xfId="14" applyNumberFormat="1" applyFont="1" applyFill="1" applyBorder="1" applyAlignment="1" applyProtection="1">
      <alignment horizontal="center" vertical="center"/>
    </xf>
    <xf numFmtId="44" fontId="10" fillId="4" borderId="1" xfId="14" applyNumberFormat="1" applyFont="1" applyFill="1" applyBorder="1" applyAlignment="1" applyProtection="1">
      <alignment horizontal="left" vertical="center"/>
    </xf>
    <xf numFmtId="44" fontId="10" fillId="4" borderId="1" xfId="10" applyNumberFormat="1" applyFont="1" applyFill="1" applyBorder="1" applyAlignment="1" applyProtection="1">
      <alignment horizontal="left" vertical="center"/>
    </xf>
    <xf numFmtId="169" fontId="12" fillId="0" borderId="1" xfId="10" applyNumberFormat="1" applyFont="1" applyFill="1" applyBorder="1" applyAlignment="1" applyProtection="1">
      <alignment horizontal="left" vertical="center"/>
    </xf>
    <xf numFmtId="1" fontId="12" fillId="0" borderId="1" xfId="10" applyNumberFormat="1" applyFont="1" applyFill="1" applyBorder="1" applyAlignment="1" applyProtection="1">
      <alignment horizontal="center" vertical="center"/>
    </xf>
    <xf numFmtId="0" fontId="12" fillId="8" borderId="1" xfId="10" applyFont="1" applyFill="1" applyBorder="1" applyAlignment="1" applyProtection="1">
      <alignment horizontal="center" vertical="center"/>
    </xf>
    <xf numFmtId="0" fontId="8" fillId="8" borderId="1" xfId="10" applyFont="1" applyFill="1" applyBorder="1" applyAlignment="1" applyProtection="1">
      <alignment horizontal="left" vertical="center" wrapText="1"/>
    </xf>
    <xf numFmtId="169" fontId="12" fillId="8" borderId="1" xfId="10" applyNumberFormat="1" applyFont="1" applyFill="1" applyBorder="1" applyAlignment="1" applyProtection="1">
      <alignment horizontal="left" vertical="center"/>
    </xf>
    <xf numFmtId="44" fontId="12" fillId="8" borderId="1" xfId="10" applyNumberFormat="1" applyFont="1" applyFill="1" applyBorder="1" applyAlignment="1" applyProtection="1">
      <alignment horizontal="left" vertical="center"/>
    </xf>
    <xf numFmtId="0" fontId="12" fillId="8" borderId="1" xfId="14" applyNumberFormat="1" applyFont="1" applyFill="1" applyBorder="1" applyAlignment="1" applyProtection="1">
      <alignment horizontal="center" vertical="center"/>
    </xf>
    <xf numFmtId="44" fontId="12" fillId="8" borderId="1" xfId="14" applyNumberFormat="1" applyFont="1" applyFill="1" applyBorder="1" applyAlignment="1" applyProtection="1">
      <alignment horizontal="left" vertical="center"/>
    </xf>
    <xf numFmtId="0" fontId="12" fillId="8" borderId="1" xfId="10" applyFont="1" applyFill="1" applyBorder="1" applyAlignment="1" applyProtection="1">
      <alignment horizontal="center" vertical="center" wrapText="1"/>
    </xf>
    <xf numFmtId="0" fontId="12" fillId="8" borderId="1" xfId="1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/>
    <xf numFmtId="0" fontId="14" fillId="0" borderId="1" xfId="0" applyFont="1" applyBorder="1" applyProtection="1"/>
    <xf numFmtId="0" fontId="15" fillId="0" borderId="1" xfId="10" applyFont="1" applyFill="1" applyBorder="1" applyAlignment="1" applyProtection="1">
      <alignment horizontal="center" vertical="center" wrapText="1"/>
    </xf>
    <xf numFmtId="169" fontId="12" fillId="0" borderId="1" xfId="10" applyNumberFormat="1" applyFont="1" applyFill="1" applyBorder="1" applyAlignment="1" applyProtection="1">
      <alignment horizontal="left" vertical="center" wrapText="1"/>
    </xf>
    <xf numFmtId="0" fontId="12" fillId="4" borderId="1" xfId="10" applyFont="1" applyFill="1" applyBorder="1" applyAlignment="1" applyProtection="1">
      <alignment horizontal="left" vertical="center" wrapText="1"/>
    </xf>
    <xf numFmtId="169" fontId="12" fillId="4" borderId="1" xfId="10" applyNumberFormat="1" applyFont="1" applyFill="1" applyBorder="1" applyAlignment="1" applyProtection="1">
      <alignment horizontal="left" vertical="center" wrapText="1"/>
    </xf>
    <xf numFmtId="170" fontId="12" fillId="4" borderId="1" xfId="21" applyNumberFormat="1" applyFont="1" applyFill="1" applyBorder="1" applyAlignment="1" applyProtection="1">
      <alignment horizontal="left" vertical="center" wrapText="1"/>
    </xf>
    <xf numFmtId="44" fontId="12" fillId="4" borderId="1" xfId="21" applyFont="1" applyFill="1" applyBorder="1" applyAlignment="1" applyProtection="1">
      <alignment horizontal="center" vertical="center" wrapText="1"/>
    </xf>
    <xf numFmtId="0" fontId="9" fillId="8" borderId="1" xfId="10" applyFont="1" applyFill="1" applyBorder="1" applyAlignment="1" applyProtection="1">
      <alignment horizontal="left" vertical="center" wrapText="1"/>
    </xf>
    <xf numFmtId="0" fontId="9" fillId="8" borderId="1" xfId="1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/>
    </xf>
    <xf numFmtId="44" fontId="12" fillId="8" borderId="1" xfId="21" applyFont="1" applyFill="1" applyBorder="1" applyAlignment="1" applyProtection="1">
      <alignment horizontal="left" vertical="center" wrapText="1"/>
    </xf>
    <xf numFmtId="49" fontId="10" fillId="8" borderId="1" xfId="10" applyNumberFormat="1" applyFont="1" applyFill="1" applyBorder="1" applyAlignment="1" applyProtection="1">
      <alignment horizontal="left" vertical="center"/>
    </xf>
    <xf numFmtId="171" fontId="17" fillId="8" borderId="1" xfId="0" applyNumberFormat="1" applyFont="1" applyFill="1" applyBorder="1" applyAlignment="1" applyProtection="1">
      <alignment horizontal="center" vertical="center"/>
    </xf>
    <xf numFmtId="0" fontId="8" fillId="8" borderId="1" xfId="10" applyFont="1" applyFill="1" applyBorder="1" applyAlignment="1" applyProtection="1">
      <alignment horizontal="center" vertical="center" wrapText="1"/>
    </xf>
    <xf numFmtId="44" fontId="12" fillId="4" borderId="1" xfId="21" applyFont="1" applyFill="1" applyBorder="1" applyAlignment="1" applyProtection="1">
      <alignment horizontal="left" vertical="center" wrapText="1"/>
    </xf>
    <xf numFmtId="49" fontId="10" fillId="8" borderId="1" xfId="10" applyNumberFormat="1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left" vertical="center"/>
    </xf>
    <xf numFmtId="44" fontId="11" fillId="8" borderId="1" xfId="21" applyFont="1" applyFill="1" applyBorder="1" applyAlignment="1" applyProtection="1">
      <alignment horizontal="left" vertical="center"/>
    </xf>
    <xf numFmtId="44" fontId="10" fillId="8" borderId="1" xfId="10" applyNumberFormat="1" applyFont="1" applyFill="1" applyBorder="1" applyAlignment="1" applyProtection="1">
      <alignment horizontal="left" vertical="center"/>
    </xf>
    <xf numFmtId="0" fontId="17" fillId="8" borderId="1" xfId="0" applyFont="1" applyFill="1" applyBorder="1" applyAlignment="1" applyProtection="1">
      <alignment horizontal="left" vertical="center" wrapText="1"/>
    </xf>
    <xf numFmtId="170" fontId="12" fillId="8" borderId="1" xfId="21" applyNumberFormat="1" applyFont="1" applyFill="1" applyBorder="1" applyAlignment="1" applyProtection="1">
      <alignment horizontal="left" vertical="center" wrapText="1"/>
    </xf>
    <xf numFmtId="0" fontId="8" fillId="4" borderId="1" xfId="10" applyFont="1" applyFill="1" applyBorder="1" applyAlignment="1" applyProtection="1">
      <alignment horizontal="left" vertical="center" wrapText="1"/>
    </xf>
    <xf numFmtId="49" fontId="10" fillId="6" borderId="0" xfId="1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44" fontId="10" fillId="6" borderId="0" xfId="10" applyNumberFormat="1" applyFont="1" applyFill="1" applyBorder="1" applyAlignment="1">
      <alignment horizontal="left" vertical="center"/>
    </xf>
    <xf numFmtId="10" fontId="10" fillId="6" borderId="0" xfId="10" applyNumberFormat="1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left" vertical="center" wrapText="1"/>
    </xf>
    <xf numFmtId="0" fontId="12" fillId="0" borderId="0" xfId="14" applyNumberFormat="1" applyFont="1" applyFill="1" applyBorder="1" applyAlignment="1">
      <alignment horizontal="center" vertical="center"/>
    </xf>
    <xf numFmtId="44" fontId="12" fillId="0" borderId="0" xfId="14" applyNumberFormat="1" applyFont="1" applyFill="1" applyBorder="1" applyAlignment="1">
      <alignment horizontal="left" vertical="center"/>
    </xf>
    <xf numFmtId="49" fontId="12" fillId="2" borderId="0" xfId="10" applyNumberFormat="1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1" fillId="6" borderId="0" xfId="1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169" fontId="12" fillId="0" borderId="0" xfId="1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right" vertical="center"/>
    </xf>
    <xf numFmtId="49" fontId="10" fillId="3" borderId="2" xfId="10" applyNumberFormat="1" applyFont="1" applyFill="1" applyBorder="1" applyAlignment="1" applyProtection="1">
      <alignment vertical="center" wrapText="1"/>
    </xf>
    <xf numFmtId="49" fontId="10" fillId="3" borderId="10" xfId="10" applyNumberFormat="1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vertical="center"/>
    </xf>
    <xf numFmtId="0" fontId="12" fillId="0" borderId="7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/>
    </xf>
    <xf numFmtId="0" fontId="12" fillId="0" borderId="5" xfId="10" applyFont="1" applyFill="1" applyBorder="1" applyAlignment="1" applyProtection="1">
      <alignment vertical="center"/>
    </xf>
    <xf numFmtId="0" fontId="12" fillId="0" borderId="0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 vertical="center" wrapText="1"/>
    </xf>
    <xf numFmtId="49" fontId="10" fillId="3" borderId="1" xfId="10" applyNumberFormat="1" applyFont="1" applyFill="1" applyBorder="1" applyAlignment="1" applyProtection="1">
      <alignment horizontal="center" vertical="center" wrapText="1"/>
    </xf>
    <xf numFmtId="164" fontId="10" fillId="3" borderId="1" xfId="14" applyFont="1" applyFill="1" applyBorder="1" applyAlignment="1" applyProtection="1">
      <alignment horizontal="center" vertical="center" wrapText="1"/>
    </xf>
    <xf numFmtId="4" fontId="9" fillId="3" borderId="1" xfId="10" applyNumberFormat="1" applyFont="1" applyFill="1" applyBorder="1" applyAlignment="1" applyProtection="1">
      <alignment horizontal="center" vertical="center" wrapText="1"/>
    </xf>
    <xf numFmtId="4" fontId="10" fillId="3" borderId="1" xfId="1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10" applyFont="1" applyFill="1" applyBorder="1" applyAlignment="1" applyProtection="1">
      <alignment horizontal="center" vertical="center"/>
    </xf>
    <xf numFmtId="165" fontId="8" fillId="0" borderId="1" xfId="4" applyFont="1" applyFill="1" applyBorder="1" applyAlignment="1" applyProtection="1">
      <alignment horizontal="center" vertical="center" wrapText="1"/>
    </xf>
    <xf numFmtId="0" fontId="8" fillId="0" borderId="1" xfId="10" applyFont="1" applyFill="1" applyBorder="1" applyAlignment="1" applyProtection="1">
      <alignment horizontal="left" vertical="center" wrapText="1"/>
    </xf>
    <xf numFmtId="0" fontId="8" fillId="0" borderId="1" xfId="14" applyNumberFormat="1" applyFont="1" applyFill="1" applyBorder="1" applyAlignment="1" applyProtection="1">
      <alignment horizontal="center" vertical="center"/>
    </xf>
    <xf numFmtId="44" fontId="8" fillId="0" borderId="1" xfId="14" applyNumberFormat="1" applyFont="1" applyFill="1" applyBorder="1" applyAlignment="1" applyProtection="1">
      <alignment horizontal="left" vertical="center"/>
    </xf>
    <xf numFmtId="44" fontId="8" fillId="0" borderId="1" xfId="10" applyNumberFormat="1" applyFont="1" applyFill="1" applyBorder="1" applyAlignment="1" applyProtection="1">
      <alignment horizontal="left" vertical="center"/>
    </xf>
    <xf numFmtId="44" fontId="8" fillId="4" borderId="1" xfId="10" applyNumberFormat="1" applyFont="1" applyFill="1" applyBorder="1" applyAlignment="1" applyProtection="1">
      <alignment horizontal="left" vertical="center"/>
    </xf>
    <xf numFmtId="0" fontId="9" fillId="4" borderId="1" xfId="1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172" fontId="9" fillId="3" borderId="1" xfId="0" applyNumberFormat="1" applyFont="1" applyFill="1" applyBorder="1" applyAlignment="1" applyProtection="1">
      <alignment horizontal="right" vertical="center"/>
    </xf>
    <xf numFmtId="172" fontId="9" fillId="3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1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72" fontId="9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10" applyFont="1" applyFill="1" applyBorder="1" applyAlignment="1">
      <alignment horizontal="center"/>
    </xf>
    <xf numFmtId="0" fontId="11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49" fontId="9" fillId="8" borderId="1" xfId="10" applyNumberFormat="1" applyFont="1" applyFill="1" applyBorder="1" applyAlignment="1" applyProtection="1">
      <alignment horizontal="center" vertical="center"/>
    </xf>
    <xf numFmtId="0" fontId="8" fillId="0" borderId="1" xfId="10" applyFont="1" applyFill="1" applyBorder="1" applyAlignment="1" applyProtection="1">
      <alignment horizontal="center" vertical="center" wrapText="1"/>
    </xf>
    <xf numFmtId="0" fontId="8" fillId="9" borderId="1" xfId="10" applyFont="1" applyFill="1" applyBorder="1" applyAlignment="1" applyProtection="1">
      <alignment horizontal="center" vertical="center"/>
    </xf>
    <xf numFmtId="0" fontId="8" fillId="9" borderId="1" xfId="10" applyFont="1" applyFill="1" applyBorder="1" applyAlignment="1" applyProtection="1">
      <alignment vertical="center"/>
    </xf>
    <xf numFmtId="0" fontId="8" fillId="9" borderId="1" xfId="10" applyFont="1" applyFill="1" applyBorder="1" applyAlignment="1" applyProtection="1">
      <alignment horizontal="left" vertical="center" wrapText="1"/>
    </xf>
    <xf numFmtId="169" fontId="8" fillId="9" borderId="1" xfId="10" applyNumberFormat="1" applyFont="1" applyFill="1" applyBorder="1" applyAlignment="1" applyProtection="1">
      <alignment horizontal="left" vertical="center"/>
    </xf>
    <xf numFmtId="169" fontId="8" fillId="9" borderId="2" xfId="10" applyNumberFormat="1" applyFont="1" applyFill="1" applyBorder="1" applyAlignment="1" applyProtection="1">
      <alignment horizontal="left" vertical="center"/>
    </xf>
    <xf numFmtId="0" fontId="8" fillId="9" borderId="1" xfId="10" applyFont="1" applyFill="1" applyBorder="1" applyAlignment="1" applyProtection="1">
      <alignment horizontal="left" vertical="center"/>
    </xf>
    <xf numFmtId="0" fontId="20" fillId="9" borderId="1" xfId="1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4" fontId="9" fillId="11" borderId="1" xfId="10" applyNumberFormat="1" applyFont="1" applyFill="1" applyBorder="1" applyAlignment="1" applyProtection="1">
      <alignment horizontal="center" vertical="center" wrapText="1"/>
      <protection locked="0"/>
    </xf>
    <xf numFmtId="4" fontId="9" fillId="10" borderId="1" xfId="10" applyNumberFormat="1" applyFont="1" applyFill="1" applyBorder="1" applyAlignment="1" applyProtection="1">
      <alignment horizontal="center" vertical="center" wrapText="1"/>
      <protection locked="0"/>
    </xf>
    <xf numFmtId="44" fontId="9" fillId="4" borderId="1" xfId="10" applyNumberFormat="1" applyFont="1" applyFill="1" applyBorder="1" applyAlignment="1" applyProtection="1">
      <alignment horizontal="left" vertical="center"/>
      <protection locked="0"/>
    </xf>
    <xf numFmtId="44" fontId="8" fillId="11" borderId="1" xfId="10" applyNumberFormat="1" applyFont="1" applyFill="1" applyBorder="1" applyAlignment="1" applyProtection="1">
      <alignment horizontal="left" vertical="center"/>
      <protection locked="0"/>
    </xf>
    <xf numFmtId="44" fontId="8" fillId="10" borderId="1" xfId="10" applyNumberFormat="1" applyFont="1" applyFill="1" applyBorder="1" applyAlignment="1" applyProtection="1">
      <alignment horizontal="left" vertical="center"/>
      <protection locked="0"/>
    </xf>
    <xf numFmtId="10" fontId="8" fillId="10" borderId="1" xfId="10" applyNumberFormat="1" applyFont="1" applyFill="1" applyBorder="1" applyAlignment="1" applyProtection="1">
      <alignment horizontal="center" vertical="center"/>
      <protection locked="0"/>
    </xf>
    <xf numFmtId="44" fontId="9" fillId="5" borderId="1" xfId="10" applyNumberFormat="1" applyFont="1" applyFill="1" applyBorder="1" applyAlignment="1" applyProtection="1">
      <alignment horizontal="left" vertical="center"/>
      <protection locked="0"/>
    </xf>
    <xf numFmtId="44" fontId="8" fillId="4" borderId="1" xfId="10" applyNumberFormat="1" applyFont="1" applyFill="1" applyBorder="1" applyAlignment="1" applyProtection="1">
      <alignment horizontal="left" vertical="center"/>
      <protection locked="0"/>
    </xf>
    <xf numFmtId="10" fontId="8" fillId="4" borderId="1" xfId="10" applyNumberFormat="1" applyFont="1" applyFill="1" applyBorder="1" applyAlignment="1" applyProtection="1">
      <alignment horizontal="center" vertical="center"/>
      <protection locked="0"/>
    </xf>
    <xf numFmtId="0" fontId="11" fillId="4" borderId="1" xfId="10" applyFont="1" applyFill="1" applyBorder="1" applyAlignment="1">
      <alignment horizontal="center" vertical="center"/>
    </xf>
    <xf numFmtId="10" fontId="8" fillId="4" borderId="1" xfId="17" applyNumberFormat="1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172" fontId="22" fillId="5" borderId="1" xfId="0" applyNumberFormat="1" applyFont="1" applyFill="1" applyBorder="1" applyAlignment="1" applyProtection="1">
      <alignment horizontal="right" vertical="center"/>
    </xf>
    <xf numFmtId="172" fontId="22" fillId="5" borderId="1" xfId="0" applyNumberFormat="1" applyFont="1" applyFill="1" applyBorder="1" applyAlignment="1" applyProtection="1">
      <alignment horizontal="right" vertical="center"/>
      <protection locked="0"/>
    </xf>
    <xf numFmtId="172" fontId="22" fillId="3" borderId="1" xfId="0" applyNumberFormat="1" applyFont="1" applyFill="1" applyBorder="1" applyAlignment="1" applyProtection="1">
      <alignment horizontal="right" vertical="center"/>
    </xf>
    <xf numFmtId="7" fontId="22" fillId="0" borderId="1" xfId="0" applyNumberFormat="1" applyFont="1" applyFill="1" applyBorder="1" applyAlignment="1" applyProtection="1">
      <alignment horizontal="center" vertical="center"/>
    </xf>
    <xf numFmtId="172" fontId="22" fillId="3" borderId="1" xfId="0" applyNumberFormat="1" applyFont="1" applyFill="1" applyBorder="1" applyAlignment="1" applyProtection="1">
      <alignment horizontal="center" vertical="center"/>
    </xf>
    <xf numFmtId="172" fontId="22" fillId="5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5" borderId="1" xfId="1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1" fillId="2" borderId="1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49" fontId="10" fillId="7" borderId="1" xfId="10" applyNumberFormat="1" applyFont="1" applyFill="1" applyBorder="1" applyAlignment="1" applyProtection="1">
      <alignment horizontal="left" vertical="center"/>
      <protection locked="0"/>
    </xf>
    <xf numFmtId="0" fontId="18" fillId="7" borderId="1" xfId="0" applyFont="1" applyFill="1" applyBorder="1" applyAlignment="1" applyProtection="1">
      <alignment horizontal="left"/>
      <protection locked="0"/>
    </xf>
    <xf numFmtId="0" fontId="18" fillId="7" borderId="1" xfId="0" applyFont="1" applyFill="1" applyBorder="1" applyAlignment="1" applyProtection="1">
      <alignment horizontal="left" wrapText="1"/>
      <protection locked="0"/>
    </xf>
    <xf numFmtId="0" fontId="11" fillId="7" borderId="1" xfId="10" applyFont="1" applyFill="1" applyBorder="1" applyAlignment="1" applyProtection="1">
      <alignment horizontal="center" vertical="center"/>
      <protection locked="0"/>
    </xf>
    <xf numFmtId="49" fontId="9" fillId="7" borderId="1" xfId="10" applyNumberFormat="1" applyFont="1" applyFill="1" applyBorder="1" applyAlignment="1" applyProtection="1">
      <alignment horizontal="center" vertical="center"/>
      <protection locked="0"/>
    </xf>
    <xf numFmtId="44" fontId="10" fillId="7" borderId="1" xfId="10" applyNumberFormat="1" applyFont="1" applyFill="1" applyBorder="1" applyAlignment="1" applyProtection="1">
      <alignment horizontal="left" vertical="center"/>
      <protection locked="0"/>
    </xf>
    <xf numFmtId="0" fontId="8" fillId="9" borderId="2" xfId="10" applyFont="1" applyFill="1" applyBorder="1" applyAlignment="1" applyProtection="1">
      <alignment horizontal="center" vertical="center" wrapText="1"/>
    </xf>
    <xf numFmtId="0" fontId="8" fillId="9" borderId="11" xfId="10" applyFont="1" applyFill="1" applyBorder="1" applyAlignment="1" applyProtection="1">
      <alignment horizontal="center" vertical="center"/>
    </xf>
    <xf numFmtId="49" fontId="9" fillId="0" borderId="2" xfId="10" applyNumberFormat="1" applyFont="1" applyFill="1" applyBorder="1" applyAlignment="1" applyProtection="1">
      <alignment horizontal="center" vertical="center"/>
    </xf>
    <xf numFmtId="49" fontId="9" fillId="0" borderId="10" xfId="10" applyNumberFormat="1" applyFont="1" applyFill="1" applyBorder="1" applyAlignment="1" applyProtection="1">
      <alignment horizontal="center" vertical="center"/>
    </xf>
    <xf numFmtId="49" fontId="9" fillId="0" borderId="11" xfId="10" applyNumberFormat="1" applyFont="1" applyFill="1" applyBorder="1" applyAlignment="1" applyProtection="1">
      <alignment horizontal="center" vertical="center"/>
    </xf>
    <xf numFmtId="49" fontId="9" fillId="3" borderId="10" xfId="10" applyNumberFormat="1" applyFont="1" applyFill="1" applyBorder="1" applyAlignment="1" applyProtection="1">
      <alignment horizontal="center" vertical="center" wrapText="1"/>
    </xf>
    <xf numFmtId="49" fontId="9" fillId="3" borderId="11" xfId="10" applyNumberFormat="1" applyFont="1" applyFill="1" applyBorder="1" applyAlignment="1" applyProtection="1">
      <alignment horizontal="center" vertical="center" wrapText="1"/>
    </xf>
    <xf numFmtId="168" fontId="10" fillId="0" borderId="2" xfId="10" quotePrefix="1" applyNumberFormat="1" applyFont="1" applyFill="1" applyBorder="1" applyAlignment="1" applyProtection="1">
      <alignment horizontal="center" vertical="center" wrapText="1"/>
    </xf>
    <xf numFmtId="168" fontId="10" fillId="0" borderId="11" xfId="10" quotePrefix="1" applyNumberFormat="1" applyFont="1" applyFill="1" applyBorder="1" applyAlignment="1" applyProtection="1">
      <alignment horizontal="center" vertical="center" wrapText="1"/>
    </xf>
    <xf numFmtId="0" fontId="8" fillId="0" borderId="3" xfId="10" applyFont="1" applyFill="1" applyBorder="1" applyAlignment="1" applyProtection="1">
      <alignment horizontal="center" vertical="center"/>
    </xf>
    <xf numFmtId="0" fontId="12" fillId="0" borderId="7" xfId="10" applyFont="1" applyFill="1" applyBorder="1" applyAlignment="1" applyProtection="1">
      <alignment horizontal="center" vertical="center"/>
    </xf>
    <xf numFmtId="0" fontId="12" fillId="0" borderId="8" xfId="10" applyFont="1" applyFill="1" applyBorder="1" applyAlignment="1" applyProtection="1">
      <alignment horizontal="center" vertical="center"/>
    </xf>
    <xf numFmtId="0" fontId="12" fillId="0" borderId="4" xfId="10" applyFont="1" applyFill="1" applyBorder="1" applyAlignment="1" applyProtection="1">
      <alignment horizontal="center" vertical="center"/>
    </xf>
    <xf numFmtId="0" fontId="12" fillId="0" borderId="6" xfId="10" applyFont="1" applyFill="1" applyBorder="1" applyAlignment="1" applyProtection="1">
      <alignment horizontal="center" vertical="center"/>
    </xf>
    <xf numFmtId="0" fontId="12" fillId="0" borderId="9" xfId="10" applyFont="1" applyFill="1" applyBorder="1" applyAlignment="1" applyProtection="1">
      <alignment horizontal="center" vertical="center"/>
    </xf>
    <xf numFmtId="49" fontId="9" fillId="0" borderId="2" xfId="17" applyNumberFormat="1" applyFont="1" applyFill="1" applyBorder="1" applyAlignment="1" applyProtection="1">
      <alignment horizontal="center" vertical="center" wrapText="1"/>
    </xf>
    <xf numFmtId="49" fontId="10" fillId="0" borderId="11" xfId="17" applyNumberFormat="1" applyFont="1" applyFill="1" applyBorder="1" applyAlignment="1" applyProtection="1">
      <alignment horizontal="center" vertical="center" wrapText="1"/>
    </xf>
    <xf numFmtId="4" fontId="21" fillId="10" borderId="1" xfId="10" applyNumberFormat="1" applyFont="1" applyFill="1" applyBorder="1" applyAlignment="1" applyProtection="1">
      <alignment horizontal="center" vertical="center" wrapText="1"/>
      <protection locked="0"/>
    </xf>
    <xf numFmtId="4" fontId="21" fillId="10" borderId="3" xfId="10" applyNumberFormat="1" applyFont="1" applyFill="1" applyBorder="1" applyAlignment="1" applyProtection="1">
      <alignment horizontal="center" vertical="center" wrapText="1"/>
      <protection locked="0"/>
    </xf>
    <xf numFmtId="4" fontId="21" fillId="10" borderId="4" xfId="10" applyNumberFormat="1" applyFont="1" applyFill="1" applyBorder="1" applyAlignment="1" applyProtection="1">
      <alignment horizontal="center" vertical="center" wrapText="1"/>
      <protection locked="0"/>
    </xf>
    <xf numFmtId="4" fontId="21" fillId="10" borderId="7" xfId="10" applyNumberFormat="1" applyFont="1" applyFill="1" applyBorder="1" applyAlignment="1" applyProtection="1">
      <alignment horizontal="center" vertical="center" wrapText="1"/>
      <protection locked="0"/>
    </xf>
    <xf numFmtId="4" fontId="21" fillId="10" borderId="8" xfId="10" applyNumberFormat="1" applyFont="1" applyFill="1" applyBorder="1" applyAlignment="1" applyProtection="1">
      <alignment horizontal="center" vertical="center" wrapText="1"/>
      <protection locked="0"/>
    </xf>
    <xf numFmtId="4" fontId="21" fillId="10" borderId="6" xfId="10" applyNumberFormat="1" applyFont="1" applyFill="1" applyBorder="1" applyAlignment="1" applyProtection="1">
      <alignment horizontal="center" vertical="center" wrapText="1"/>
      <protection locked="0"/>
    </xf>
    <xf numFmtId="4" fontId="21" fillId="10" borderId="9" xfId="1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0" applyFont="1" applyFill="1" applyBorder="1" applyAlignment="1">
      <alignment horizontal="center" vertical="center"/>
    </xf>
    <xf numFmtId="49" fontId="9" fillId="5" borderId="1" xfId="10" applyNumberFormat="1" applyFont="1" applyFill="1" applyBorder="1" applyAlignment="1" applyProtection="1">
      <alignment horizontal="left" vertical="center"/>
    </xf>
    <xf numFmtId="49" fontId="10" fillId="5" borderId="1" xfId="10" applyNumberFormat="1" applyFont="1" applyFill="1" applyBorder="1" applyAlignment="1" applyProtection="1">
      <alignment horizontal="left" vertical="center"/>
    </xf>
    <xf numFmtId="49" fontId="10" fillId="6" borderId="1" xfId="10" applyNumberFormat="1" applyFont="1" applyFill="1" applyBorder="1" applyAlignment="1" applyProtection="1">
      <alignment horizontal="center" vertical="center"/>
    </xf>
    <xf numFmtId="49" fontId="9" fillId="8" borderId="1" xfId="10" applyNumberFormat="1" applyFont="1" applyFill="1" applyBorder="1" applyAlignment="1" applyProtection="1">
      <alignment horizontal="center" vertical="center"/>
    </xf>
    <xf numFmtId="0" fontId="8" fillId="8" borderId="2" xfId="10" applyFont="1" applyFill="1" applyBorder="1" applyAlignment="1" applyProtection="1">
      <alignment horizontal="center" vertical="center" wrapText="1"/>
    </xf>
    <xf numFmtId="0" fontId="12" fillId="8" borderId="11" xfId="10" applyFont="1" applyFill="1" applyBorder="1" applyAlignment="1" applyProtection="1">
      <alignment horizontal="center" vertical="center" wrapText="1"/>
    </xf>
    <xf numFmtId="0" fontId="18" fillId="8" borderId="2" xfId="0" applyFont="1" applyFill="1" applyBorder="1" applyAlignment="1" applyProtection="1">
      <alignment horizontal="center" vertical="center"/>
    </xf>
    <xf numFmtId="0" fontId="18" fillId="8" borderId="11" xfId="0" applyFont="1" applyFill="1" applyBorder="1" applyAlignment="1" applyProtection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/>
    </xf>
    <xf numFmtId="0" fontId="11" fillId="0" borderId="0" xfId="10" applyFont="1" applyFill="1" applyBorder="1" applyAlignment="1">
      <alignment horizontal="left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44" fontId="11" fillId="2" borderId="1" xfId="1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left" vertical="center"/>
    </xf>
  </cellXfs>
  <cellStyles count="23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21" builtinId="4"/>
    <cellStyle name="Moeda 2" xfId="20"/>
    <cellStyle name="Moeda 2 2" xfId="22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19"/>
    <cellStyle name="Separador de milhares 4" xfId="16"/>
    <cellStyle name="Vírgula" xfId="14" builtinId="3"/>
    <cellStyle name="Vírgula 2" xfId="1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CC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172811</xdr:rowOff>
        </xdr:from>
        <xdr:to>
          <xdr:col>2</xdr:col>
          <xdr:colOff>666750</xdr:colOff>
          <xdr:row>1</xdr:row>
          <xdr:rowOff>48403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xmlns="" id="{00000000-0008-0000-00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28575</xdr:rowOff>
    </xdr:from>
    <xdr:to>
      <xdr:col>1</xdr:col>
      <xdr:colOff>2168161</xdr:colOff>
      <xdr:row>1</xdr:row>
      <xdr:rowOff>1019175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9075"/>
          <a:ext cx="249201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ROJETOS%202017/Lab%20Zoologia/Planilha%20Or&#231;ament&#225;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METADE"/>
      <sheetName val="LICITANTES"/>
      <sheetName val="PLAN"/>
      <sheetName val="CRONOGRAMA"/>
    </sheetNames>
    <sheetDataSet>
      <sheetData sheetId="0"/>
      <sheetData sheetId="1"/>
      <sheetData sheetId="2">
        <row r="109">
          <cell r="D109" t="str">
            <v>INSTALAÇÃO DE REDE DE ALTA TENSÃO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7"/>
  <sheetViews>
    <sheetView showGridLines="0" tabSelected="1" topLeftCell="A16" zoomScale="98" zoomScaleNormal="98" zoomScaleSheetLayoutView="50" workbookViewId="0">
      <selection activeCell="I8" sqref="I8"/>
    </sheetView>
  </sheetViews>
  <sheetFormatPr defaultColWidth="9" defaultRowHeight="12.75" outlineLevelRow="1"/>
  <cols>
    <col min="1" max="1" width="6.75" style="9" customWidth="1"/>
    <col min="2" max="3" width="8.75" style="9" customWidth="1"/>
    <col min="4" max="4" width="34.125" style="1" customWidth="1"/>
    <col min="5" max="5" width="5.5" style="1" customWidth="1"/>
    <col min="6" max="6" width="7.5" style="10" customWidth="1"/>
    <col min="7" max="7" width="13" style="10" customWidth="1"/>
    <col min="8" max="8" width="12.375" style="1" customWidth="1"/>
    <col min="9" max="9" width="12.75" style="1" customWidth="1"/>
    <col min="10" max="10" width="12.25" style="6" customWidth="1"/>
    <col min="11" max="11" width="11.5" style="1" bestFit="1" customWidth="1"/>
    <col min="12" max="12" width="9" style="1"/>
    <col min="13" max="13" width="11.5" style="1" bestFit="1" customWidth="1"/>
    <col min="14" max="16384" width="9" style="1"/>
  </cols>
  <sheetData>
    <row r="1" spans="1:13" ht="77.25" customHeight="1">
      <c r="A1" s="77"/>
      <c r="B1" s="78"/>
      <c r="C1" s="78"/>
      <c r="D1" s="161" t="s">
        <v>101</v>
      </c>
      <c r="E1" s="161"/>
      <c r="F1" s="161"/>
      <c r="G1" s="161"/>
      <c r="H1" s="161"/>
      <c r="I1" s="162"/>
      <c r="J1" s="173" t="s">
        <v>108</v>
      </c>
      <c r="K1" s="173"/>
      <c r="L1" s="173"/>
      <c r="M1" s="173"/>
    </row>
    <row r="2" spans="1:13" ht="19.5" customHeight="1">
      <c r="A2" s="79"/>
      <c r="B2" s="80"/>
      <c r="C2" s="80"/>
      <c r="D2" s="81" t="s">
        <v>25</v>
      </c>
      <c r="E2" s="163">
        <v>42979</v>
      </c>
      <c r="F2" s="164"/>
      <c r="G2" s="165" t="s">
        <v>84</v>
      </c>
      <c r="H2" s="166"/>
      <c r="I2" s="167"/>
      <c r="J2" s="174" t="s">
        <v>109</v>
      </c>
      <c r="K2" s="174" t="s">
        <v>110</v>
      </c>
      <c r="L2" s="176"/>
      <c r="M2" s="177"/>
    </row>
    <row r="3" spans="1:13" ht="30.75" customHeight="1">
      <c r="A3" s="82"/>
      <c r="B3" s="83"/>
      <c r="C3" s="83"/>
      <c r="D3" s="84" t="s">
        <v>26</v>
      </c>
      <c r="E3" s="171" t="s">
        <v>95</v>
      </c>
      <c r="F3" s="172"/>
      <c r="G3" s="168"/>
      <c r="H3" s="169"/>
      <c r="I3" s="170"/>
      <c r="J3" s="175"/>
      <c r="K3" s="175"/>
      <c r="L3" s="178"/>
      <c r="M3" s="179"/>
    </row>
    <row r="4" spans="1:13" ht="30">
      <c r="A4" s="85" t="s">
        <v>0</v>
      </c>
      <c r="B4" s="85" t="s">
        <v>1</v>
      </c>
      <c r="C4" s="85" t="s">
        <v>2</v>
      </c>
      <c r="D4" s="85" t="s">
        <v>33</v>
      </c>
      <c r="E4" s="85" t="s">
        <v>3</v>
      </c>
      <c r="F4" s="86" t="s">
        <v>4</v>
      </c>
      <c r="G4" s="87" t="s">
        <v>34</v>
      </c>
      <c r="H4" s="88" t="s">
        <v>12</v>
      </c>
      <c r="I4" s="88" t="s">
        <v>5</v>
      </c>
      <c r="J4" s="127" t="s">
        <v>34</v>
      </c>
      <c r="K4" s="128" t="s">
        <v>12</v>
      </c>
      <c r="L4" s="128" t="s">
        <v>111</v>
      </c>
      <c r="M4" s="128" t="s">
        <v>5</v>
      </c>
    </row>
    <row r="5" spans="1:13" ht="30" outlineLevel="1">
      <c r="A5" s="22">
        <v>1</v>
      </c>
      <c r="B5" s="23"/>
      <c r="C5" s="23"/>
      <c r="D5" s="105" t="s">
        <v>92</v>
      </c>
      <c r="E5" s="22"/>
      <c r="F5" s="26"/>
      <c r="G5" s="27"/>
      <c r="H5" s="104"/>
      <c r="I5" s="28"/>
      <c r="J5" s="129"/>
      <c r="K5" s="137"/>
      <c r="L5" s="135"/>
      <c r="M5" s="134"/>
    </row>
    <row r="6" spans="1:13" ht="15" outlineLevel="1">
      <c r="A6" s="22"/>
      <c r="B6" s="23"/>
      <c r="C6" s="23"/>
      <c r="D6" s="105"/>
      <c r="E6" s="22"/>
      <c r="F6" s="26"/>
      <c r="G6" s="27"/>
      <c r="H6" s="104"/>
      <c r="I6" s="28"/>
      <c r="J6" s="134"/>
      <c r="K6" s="134"/>
      <c r="L6" s="135"/>
      <c r="M6" s="134"/>
    </row>
    <row r="7" spans="1:13" ht="40.5" customHeight="1" outlineLevel="1">
      <c r="A7" s="98" t="s">
        <v>46</v>
      </c>
      <c r="B7" s="98">
        <v>91677</v>
      </c>
      <c r="C7" s="99" t="s">
        <v>7</v>
      </c>
      <c r="D7" s="100" t="s">
        <v>99</v>
      </c>
      <c r="E7" s="98" t="s">
        <v>11</v>
      </c>
      <c r="F7" s="101">
        <v>16</v>
      </c>
      <c r="G7" s="102">
        <v>100.61</v>
      </c>
      <c r="H7" s="103">
        <f>G7*1.2446</f>
        <v>125.21920599999999</v>
      </c>
      <c r="I7" s="103">
        <f>F7*H7</f>
        <v>2003.5072959999998</v>
      </c>
      <c r="J7" s="130"/>
      <c r="K7" s="131">
        <f>(J7*$E$3)+J7</f>
        <v>0</v>
      </c>
      <c r="L7" s="132">
        <f t="shared" ref="L7:L21" si="0">100%-(K7/H7)</f>
        <v>1</v>
      </c>
      <c r="M7" s="131">
        <f t="shared" ref="M7:M21" si="1">K7*F7</f>
        <v>0</v>
      </c>
    </row>
    <row r="8" spans="1:13" ht="54" customHeight="1" outlineLevel="1">
      <c r="A8" s="98" t="s">
        <v>16</v>
      </c>
      <c r="B8" s="98">
        <v>85186</v>
      </c>
      <c r="C8" s="99" t="s">
        <v>7</v>
      </c>
      <c r="D8" s="100" t="s">
        <v>107</v>
      </c>
      <c r="E8" s="98" t="s">
        <v>31</v>
      </c>
      <c r="F8" s="101">
        <v>5</v>
      </c>
      <c r="G8" s="102">
        <v>108.37</v>
      </c>
      <c r="H8" s="103">
        <f>G8*1.2446</f>
        <v>134.87730199999999</v>
      </c>
      <c r="I8" s="103">
        <f>F8*H8</f>
        <v>674.38650999999993</v>
      </c>
      <c r="J8" s="130"/>
      <c r="K8" s="131">
        <f t="shared" ref="K8:K21" si="2">(J8*$E$3)+J8</f>
        <v>0</v>
      </c>
      <c r="L8" s="132">
        <f t="shared" si="0"/>
        <v>1</v>
      </c>
      <c r="M8" s="131">
        <f t="shared" si="1"/>
        <v>0</v>
      </c>
    </row>
    <row r="9" spans="1:13" ht="53.25" customHeight="1" outlineLevel="1">
      <c r="A9" s="98" t="s">
        <v>9</v>
      </c>
      <c r="B9" s="98">
        <v>1</v>
      </c>
      <c r="C9" s="99" t="s">
        <v>43</v>
      </c>
      <c r="D9" s="100" t="s">
        <v>44</v>
      </c>
      <c r="E9" s="98" t="s">
        <v>28</v>
      </c>
      <c r="F9" s="101">
        <v>12</v>
      </c>
      <c r="G9" s="102">
        <v>142.35</v>
      </c>
      <c r="H9" s="103">
        <f t="shared" ref="H9:H21" si="3">G9*1.2446</f>
        <v>177.16880999999998</v>
      </c>
      <c r="I9" s="103">
        <f t="shared" ref="I9:I10" si="4">F9*H9</f>
        <v>2126.0257199999996</v>
      </c>
      <c r="J9" s="130"/>
      <c r="K9" s="131">
        <f t="shared" si="2"/>
        <v>0</v>
      </c>
      <c r="L9" s="132">
        <f t="shared" si="0"/>
        <v>1</v>
      </c>
      <c r="M9" s="131">
        <f t="shared" si="1"/>
        <v>0</v>
      </c>
    </row>
    <row r="10" spans="1:13" ht="53.25" customHeight="1" outlineLevel="1">
      <c r="A10" s="98" t="s">
        <v>10</v>
      </c>
      <c r="B10" s="147">
        <v>85424</v>
      </c>
      <c r="C10" s="99" t="s">
        <v>7</v>
      </c>
      <c r="D10" s="100" t="s">
        <v>14</v>
      </c>
      <c r="E10" s="98" t="s">
        <v>8</v>
      </c>
      <c r="F10" s="101">
        <v>48</v>
      </c>
      <c r="G10" s="102">
        <v>25.63</v>
      </c>
      <c r="H10" s="103">
        <f>G10*1.2446</f>
        <v>31.899097999999999</v>
      </c>
      <c r="I10" s="103">
        <f t="shared" si="4"/>
        <v>1531.156704</v>
      </c>
      <c r="J10" s="130"/>
      <c r="K10" s="131">
        <f t="shared" si="2"/>
        <v>0</v>
      </c>
      <c r="L10" s="132">
        <f t="shared" si="0"/>
        <v>1</v>
      </c>
      <c r="M10" s="131">
        <f t="shared" si="1"/>
        <v>0</v>
      </c>
    </row>
    <row r="11" spans="1:13" ht="27" customHeight="1" outlineLevel="1">
      <c r="A11" s="22">
        <v>2</v>
      </c>
      <c r="B11" s="23"/>
      <c r="C11" s="23"/>
      <c r="D11" s="25" t="s">
        <v>73</v>
      </c>
      <c r="E11" s="22"/>
      <c r="F11" s="26"/>
      <c r="G11" s="27"/>
      <c r="H11" s="27"/>
      <c r="I11" s="28"/>
      <c r="J11" s="134"/>
      <c r="K11" s="134"/>
      <c r="L11" s="135"/>
      <c r="M11" s="134"/>
    </row>
    <row r="12" spans="1:13" ht="78.75" customHeight="1" outlineLevel="1">
      <c r="A12" s="98" t="s">
        <v>6</v>
      </c>
      <c r="B12" s="17" t="s">
        <v>52</v>
      </c>
      <c r="C12" s="17" t="s">
        <v>7</v>
      </c>
      <c r="D12" s="18" t="s">
        <v>53</v>
      </c>
      <c r="E12" s="17" t="s">
        <v>3</v>
      </c>
      <c r="F12" s="17">
        <v>8</v>
      </c>
      <c r="G12" s="29">
        <v>1381.51</v>
      </c>
      <c r="H12" s="103">
        <f t="shared" si="3"/>
        <v>1719.4273459999999</v>
      </c>
      <c r="I12" s="21">
        <f t="shared" ref="I12:I21" si="5">H12*F12</f>
        <v>13755.418768</v>
      </c>
      <c r="J12" s="130"/>
      <c r="K12" s="131">
        <f t="shared" si="2"/>
        <v>0</v>
      </c>
      <c r="L12" s="132">
        <f t="shared" si="0"/>
        <v>1</v>
      </c>
      <c r="M12" s="131">
        <f t="shared" si="1"/>
        <v>0</v>
      </c>
    </row>
    <row r="13" spans="1:13" ht="78.75" customHeight="1" outlineLevel="1">
      <c r="A13" s="98" t="s">
        <v>105</v>
      </c>
      <c r="B13" s="117">
        <v>83400</v>
      </c>
      <c r="C13" s="118" t="s">
        <v>7</v>
      </c>
      <c r="D13" s="119" t="s">
        <v>102</v>
      </c>
      <c r="E13" s="117" t="s">
        <v>103</v>
      </c>
      <c r="F13" s="117">
        <v>1</v>
      </c>
      <c r="G13" s="120">
        <v>113.23</v>
      </c>
      <c r="H13" s="120">
        <f>G13*1.2446</f>
        <v>140.92605799999998</v>
      </c>
      <c r="I13" s="121">
        <f t="shared" ref="I13:I14" si="6">H13*F13</f>
        <v>140.92605799999998</v>
      </c>
      <c r="J13" s="130"/>
      <c r="K13" s="131">
        <f t="shared" si="2"/>
        <v>0</v>
      </c>
      <c r="L13" s="132">
        <f t="shared" si="0"/>
        <v>1</v>
      </c>
      <c r="M13" s="131">
        <f t="shared" si="1"/>
        <v>0</v>
      </c>
    </row>
    <row r="14" spans="1:13" ht="69.75" customHeight="1" outlineLevel="1">
      <c r="A14" s="98" t="s">
        <v>15</v>
      </c>
      <c r="B14" s="156" t="s">
        <v>51</v>
      </c>
      <c r="C14" s="157"/>
      <c r="D14" s="123" t="s">
        <v>104</v>
      </c>
      <c r="E14" s="122" t="s">
        <v>3</v>
      </c>
      <c r="F14" s="117">
        <v>1</v>
      </c>
      <c r="G14" s="120">
        <v>285</v>
      </c>
      <c r="H14" s="120">
        <f>G14*1.2446</f>
        <v>354.71099999999996</v>
      </c>
      <c r="I14" s="121">
        <f t="shared" si="6"/>
        <v>354.71099999999996</v>
      </c>
      <c r="J14" s="130"/>
      <c r="K14" s="131">
        <f t="shared" si="2"/>
        <v>0</v>
      </c>
      <c r="L14" s="132">
        <f t="shared" si="0"/>
        <v>1</v>
      </c>
      <c r="M14" s="131">
        <f t="shared" si="1"/>
        <v>0</v>
      </c>
    </row>
    <row r="15" spans="1:13" ht="69" customHeight="1" outlineLevel="1">
      <c r="A15" s="98" t="s">
        <v>29</v>
      </c>
      <c r="B15" s="17">
        <v>72850</v>
      </c>
      <c r="C15" s="17" t="s">
        <v>7</v>
      </c>
      <c r="D15" s="18" t="s">
        <v>50</v>
      </c>
      <c r="E15" s="17" t="s">
        <v>49</v>
      </c>
      <c r="F15" s="30">
        <v>50.838000000000001</v>
      </c>
      <c r="G15" s="29">
        <v>10.54</v>
      </c>
      <c r="H15" s="103">
        <f t="shared" si="3"/>
        <v>13.118083999999998</v>
      </c>
      <c r="I15" s="21">
        <f t="shared" si="5"/>
        <v>666.89715439199995</v>
      </c>
      <c r="J15" s="130"/>
      <c r="K15" s="131">
        <f t="shared" si="2"/>
        <v>0</v>
      </c>
      <c r="L15" s="132">
        <f t="shared" si="0"/>
        <v>1</v>
      </c>
      <c r="M15" s="131">
        <f t="shared" si="1"/>
        <v>0</v>
      </c>
    </row>
    <row r="16" spans="1:13" ht="41.25" customHeight="1" outlineLevel="1">
      <c r="A16" s="98" t="s">
        <v>30</v>
      </c>
      <c r="B16" s="31">
        <v>2</v>
      </c>
      <c r="C16" s="31" t="s">
        <v>43</v>
      </c>
      <c r="D16" s="32" t="s">
        <v>81</v>
      </c>
      <c r="E16" s="31" t="s">
        <v>3</v>
      </c>
      <c r="F16" s="31">
        <v>16</v>
      </c>
      <c r="G16" s="33">
        <v>200.78</v>
      </c>
      <c r="H16" s="33">
        <f t="shared" si="3"/>
        <v>249.89078799999999</v>
      </c>
      <c r="I16" s="34">
        <f t="shared" si="5"/>
        <v>3998.2526079999998</v>
      </c>
      <c r="J16" s="130"/>
      <c r="K16" s="131">
        <f t="shared" si="2"/>
        <v>0</v>
      </c>
      <c r="L16" s="132">
        <f t="shared" si="0"/>
        <v>1</v>
      </c>
      <c r="M16" s="131">
        <f t="shared" si="1"/>
        <v>0</v>
      </c>
    </row>
    <row r="17" spans="1:13" ht="63" customHeight="1" outlineLevel="1">
      <c r="A17" s="98" t="s">
        <v>47</v>
      </c>
      <c r="B17" s="24" t="s">
        <v>37</v>
      </c>
      <c r="C17" s="24" t="s">
        <v>7</v>
      </c>
      <c r="D17" s="100" t="s">
        <v>38</v>
      </c>
      <c r="E17" s="17" t="s">
        <v>31</v>
      </c>
      <c r="F17" s="19">
        <v>1</v>
      </c>
      <c r="G17" s="20">
        <v>7809.12</v>
      </c>
      <c r="H17" s="103">
        <f t="shared" si="3"/>
        <v>9719.2307519999995</v>
      </c>
      <c r="I17" s="21">
        <f t="shared" si="5"/>
        <v>9719.2307519999995</v>
      </c>
      <c r="J17" s="130"/>
      <c r="K17" s="131">
        <f t="shared" si="2"/>
        <v>0</v>
      </c>
      <c r="L17" s="132">
        <f t="shared" si="0"/>
        <v>1</v>
      </c>
      <c r="M17" s="131">
        <f t="shared" si="1"/>
        <v>0</v>
      </c>
    </row>
    <row r="18" spans="1:13" ht="46.5" customHeight="1" outlineLevel="1">
      <c r="A18" s="98" t="s">
        <v>48</v>
      </c>
      <c r="B18" s="24">
        <v>73624</v>
      </c>
      <c r="C18" s="24" t="s">
        <v>7</v>
      </c>
      <c r="D18" s="18" t="s">
        <v>36</v>
      </c>
      <c r="E18" s="17" t="s">
        <v>32</v>
      </c>
      <c r="F18" s="19">
        <v>1</v>
      </c>
      <c r="G18" s="20">
        <v>97.78</v>
      </c>
      <c r="H18" s="103">
        <f t="shared" si="3"/>
        <v>121.69698799999999</v>
      </c>
      <c r="I18" s="21">
        <f t="shared" si="5"/>
        <v>121.69698799999999</v>
      </c>
      <c r="J18" s="130"/>
      <c r="K18" s="131">
        <f t="shared" si="2"/>
        <v>0</v>
      </c>
      <c r="L18" s="132">
        <f t="shared" si="0"/>
        <v>1</v>
      </c>
      <c r="M18" s="131">
        <f t="shared" si="1"/>
        <v>0</v>
      </c>
    </row>
    <row r="19" spans="1:13" ht="54" customHeight="1" outlineLevel="1">
      <c r="A19" s="98" t="s">
        <v>93</v>
      </c>
      <c r="B19" s="31">
        <v>3</v>
      </c>
      <c r="C19" s="31" t="s">
        <v>43</v>
      </c>
      <c r="D19" s="32" t="s">
        <v>91</v>
      </c>
      <c r="E19" s="31" t="s">
        <v>21</v>
      </c>
      <c r="F19" s="35">
        <v>1200</v>
      </c>
      <c r="G19" s="36">
        <v>10.53</v>
      </c>
      <c r="H19" s="36">
        <f t="shared" si="3"/>
        <v>13.105637999999999</v>
      </c>
      <c r="I19" s="34">
        <f t="shared" si="5"/>
        <v>15726.765599999999</v>
      </c>
      <c r="J19" s="130"/>
      <c r="K19" s="131">
        <f>(J19*$E$3)+J19</f>
        <v>0</v>
      </c>
      <c r="L19" s="132">
        <f t="shared" si="0"/>
        <v>1</v>
      </c>
      <c r="M19" s="131">
        <f t="shared" si="1"/>
        <v>0</v>
      </c>
    </row>
    <row r="20" spans="1:13" ht="70.5" customHeight="1" outlineLevel="1">
      <c r="A20" s="98" t="s">
        <v>94</v>
      </c>
      <c r="B20" s="24" t="s">
        <v>39</v>
      </c>
      <c r="C20" s="24" t="s">
        <v>7</v>
      </c>
      <c r="D20" s="18" t="s">
        <v>40</v>
      </c>
      <c r="E20" s="17" t="s">
        <v>24</v>
      </c>
      <c r="F20" s="19">
        <v>3</v>
      </c>
      <c r="G20" s="20">
        <v>344.77</v>
      </c>
      <c r="H20" s="103">
        <f t="shared" si="3"/>
        <v>429.10074199999997</v>
      </c>
      <c r="I20" s="21">
        <f t="shared" si="5"/>
        <v>1287.3022259999998</v>
      </c>
      <c r="J20" s="130"/>
      <c r="K20" s="131">
        <f t="shared" si="2"/>
        <v>0</v>
      </c>
      <c r="L20" s="132">
        <f t="shared" si="0"/>
        <v>1</v>
      </c>
      <c r="M20" s="131">
        <f t="shared" si="1"/>
        <v>0</v>
      </c>
    </row>
    <row r="21" spans="1:13" ht="54.75" customHeight="1" outlineLevel="1">
      <c r="A21" s="98" t="s">
        <v>106</v>
      </c>
      <c r="B21" s="37" t="s">
        <v>42</v>
      </c>
      <c r="C21" s="37" t="s">
        <v>7</v>
      </c>
      <c r="D21" s="38" t="s">
        <v>41</v>
      </c>
      <c r="E21" s="31" t="s">
        <v>31</v>
      </c>
      <c r="F21" s="35">
        <v>48</v>
      </c>
      <c r="G21" s="36">
        <v>105.79</v>
      </c>
      <c r="H21" s="36">
        <f t="shared" si="3"/>
        <v>131.666234</v>
      </c>
      <c r="I21" s="34">
        <f t="shared" si="5"/>
        <v>6319.9792319999997</v>
      </c>
      <c r="J21" s="130"/>
      <c r="K21" s="131">
        <f t="shared" si="2"/>
        <v>0</v>
      </c>
      <c r="L21" s="132">
        <f t="shared" si="0"/>
        <v>1</v>
      </c>
      <c r="M21" s="131">
        <f t="shared" si="1"/>
        <v>0</v>
      </c>
    </row>
    <row r="22" spans="1:13" s="4" customFormat="1" ht="23.25" customHeight="1" outlineLevel="1">
      <c r="A22" s="181" t="s">
        <v>13</v>
      </c>
      <c r="B22" s="182"/>
      <c r="C22" s="182"/>
      <c r="D22" s="182"/>
      <c r="E22" s="182"/>
      <c r="F22" s="182"/>
      <c r="G22" s="182"/>
      <c r="H22" s="182"/>
      <c r="I22" s="16">
        <f>SUM(I7:I21)</f>
        <v>58426.256616391998</v>
      </c>
      <c r="J22" s="15"/>
      <c r="K22" s="136"/>
      <c r="L22" s="136"/>
      <c r="M22" s="133">
        <f>SUM(M7:M21)</f>
        <v>0</v>
      </c>
    </row>
    <row r="23" spans="1:13" s="4" customFormat="1" ht="23.25" customHeight="1" outlineLevel="1">
      <c r="A23" s="158"/>
      <c r="B23" s="159"/>
      <c r="C23" s="159"/>
      <c r="D23" s="159"/>
      <c r="E23" s="159"/>
      <c r="F23" s="159"/>
      <c r="G23" s="159"/>
      <c r="H23" s="159"/>
      <c r="I23" s="159"/>
      <c r="J23" s="160"/>
      <c r="K23" s="211"/>
      <c r="L23" s="148"/>
      <c r="M23" s="148"/>
    </row>
    <row r="24" spans="1:13" ht="23.25" customHeight="1">
      <c r="A24" s="183" t="s">
        <v>71</v>
      </c>
      <c r="B24" s="183"/>
      <c r="C24" s="183"/>
      <c r="D24" s="183"/>
      <c r="E24" s="39"/>
      <c r="F24" s="39"/>
      <c r="G24" s="39"/>
      <c r="H24" s="39"/>
      <c r="I24" s="40"/>
      <c r="J24" s="5"/>
      <c r="K24" s="149"/>
      <c r="L24" s="149"/>
      <c r="M24" s="149"/>
    </row>
    <row r="25" spans="1:13" ht="31.5" customHeight="1">
      <c r="A25" s="24" t="s">
        <v>16</v>
      </c>
      <c r="B25" s="24" t="s">
        <v>43</v>
      </c>
      <c r="C25" s="24">
        <v>1</v>
      </c>
      <c r="D25" s="18" t="s">
        <v>65</v>
      </c>
      <c r="E25" s="18"/>
      <c r="F25" s="18" t="s">
        <v>69</v>
      </c>
      <c r="G25" s="116" t="s">
        <v>100</v>
      </c>
      <c r="H25" s="24" t="s">
        <v>66</v>
      </c>
      <c r="I25" s="24"/>
      <c r="J25" s="2"/>
      <c r="K25" s="149"/>
      <c r="L25" s="149"/>
      <c r="M25" s="149"/>
    </row>
    <row r="26" spans="1:13" ht="45">
      <c r="A26" s="18"/>
      <c r="B26" s="41" t="s">
        <v>54</v>
      </c>
      <c r="C26" s="24">
        <v>4417</v>
      </c>
      <c r="D26" s="18" t="s">
        <v>55</v>
      </c>
      <c r="E26" s="24" t="s">
        <v>21</v>
      </c>
      <c r="F26" s="24">
        <v>1</v>
      </c>
      <c r="G26" s="42">
        <v>5.7</v>
      </c>
      <c r="H26" s="42">
        <f>G26*F26</f>
        <v>5.7</v>
      </c>
      <c r="I26" s="42"/>
      <c r="J26" s="2"/>
      <c r="K26" s="149"/>
      <c r="L26" s="149"/>
      <c r="M26" s="149"/>
    </row>
    <row r="27" spans="1:13" ht="45">
      <c r="A27" s="18"/>
      <c r="B27" s="41" t="s">
        <v>54</v>
      </c>
      <c r="C27" s="24">
        <v>4491</v>
      </c>
      <c r="D27" s="18" t="s">
        <v>56</v>
      </c>
      <c r="E27" s="24" t="s">
        <v>21</v>
      </c>
      <c r="F27" s="24">
        <v>4</v>
      </c>
      <c r="G27" s="42">
        <v>8.32</v>
      </c>
      <c r="H27" s="42">
        <f t="shared" ref="H27:H33" si="7">G27*F27</f>
        <v>33.28</v>
      </c>
      <c r="I27" s="42"/>
      <c r="J27" s="2"/>
      <c r="K27" s="149"/>
      <c r="L27" s="149"/>
      <c r="M27" s="149"/>
    </row>
    <row r="28" spans="1:13" ht="44.25" customHeight="1">
      <c r="A28" s="18"/>
      <c r="B28" s="41" t="s">
        <v>54</v>
      </c>
      <c r="C28" s="24">
        <v>1318</v>
      </c>
      <c r="D28" s="18" t="s">
        <v>57</v>
      </c>
      <c r="E28" s="24" t="s">
        <v>28</v>
      </c>
      <c r="F28" s="24">
        <v>1</v>
      </c>
      <c r="G28" s="42">
        <v>4.3499999999999996</v>
      </c>
      <c r="H28" s="42">
        <f t="shared" si="7"/>
        <v>4.3499999999999996</v>
      </c>
      <c r="I28" s="42"/>
      <c r="J28" s="2"/>
      <c r="K28" s="149"/>
      <c r="L28" s="149"/>
      <c r="M28" s="149"/>
    </row>
    <row r="29" spans="1:13" ht="40.5" customHeight="1">
      <c r="A29" s="18"/>
      <c r="B29" s="41" t="s">
        <v>67</v>
      </c>
      <c r="C29" s="24" t="s">
        <v>59</v>
      </c>
      <c r="D29" s="18" t="s">
        <v>70</v>
      </c>
      <c r="E29" s="24" t="s">
        <v>28</v>
      </c>
      <c r="F29" s="24">
        <v>1</v>
      </c>
      <c r="G29" s="42">
        <v>28.64</v>
      </c>
      <c r="H29" s="42">
        <f t="shared" si="7"/>
        <v>28.64</v>
      </c>
      <c r="I29" s="42"/>
      <c r="J29" s="2"/>
      <c r="K29" s="149"/>
      <c r="L29" s="149"/>
      <c r="M29" s="149"/>
    </row>
    <row r="30" spans="1:13" ht="30">
      <c r="A30" s="18"/>
      <c r="B30" s="41" t="s">
        <v>54</v>
      </c>
      <c r="C30" s="24">
        <v>5075</v>
      </c>
      <c r="D30" s="18" t="s">
        <v>60</v>
      </c>
      <c r="E30" s="24" t="s">
        <v>23</v>
      </c>
      <c r="F30" s="24">
        <v>0.11</v>
      </c>
      <c r="G30" s="42">
        <v>9.31</v>
      </c>
      <c r="H30" s="42">
        <f t="shared" si="7"/>
        <v>1.0241</v>
      </c>
      <c r="I30" s="42"/>
      <c r="J30" s="2"/>
      <c r="K30" s="149"/>
      <c r="L30" s="149"/>
      <c r="M30" s="149"/>
    </row>
    <row r="31" spans="1:13" ht="30">
      <c r="A31" s="18"/>
      <c r="B31" s="41" t="s">
        <v>67</v>
      </c>
      <c r="C31" s="24">
        <v>88262</v>
      </c>
      <c r="D31" s="18" t="s">
        <v>61</v>
      </c>
      <c r="E31" s="24" t="s">
        <v>45</v>
      </c>
      <c r="F31" s="24">
        <v>1</v>
      </c>
      <c r="G31" s="42">
        <v>25.78</v>
      </c>
      <c r="H31" s="42">
        <f t="shared" si="7"/>
        <v>25.78</v>
      </c>
      <c r="I31" s="42"/>
      <c r="J31" s="2"/>
      <c r="K31" s="149"/>
      <c r="L31" s="149"/>
      <c r="M31" s="149"/>
    </row>
    <row r="32" spans="1:13" ht="30">
      <c r="A32" s="18"/>
      <c r="B32" s="41" t="s">
        <v>67</v>
      </c>
      <c r="C32" s="24">
        <v>88316</v>
      </c>
      <c r="D32" s="18" t="s">
        <v>62</v>
      </c>
      <c r="E32" s="24" t="s">
        <v>45</v>
      </c>
      <c r="F32" s="24">
        <v>2</v>
      </c>
      <c r="G32" s="42">
        <v>20.420000000000002</v>
      </c>
      <c r="H32" s="42">
        <f t="shared" si="7"/>
        <v>40.840000000000003</v>
      </c>
      <c r="I32" s="42"/>
      <c r="J32" s="2"/>
      <c r="K32" s="149"/>
      <c r="L32" s="149"/>
      <c r="M32" s="149"/>
    </row>
    <row r="33" spans="1:13" ht="60">
      <c r="A33" s="18"/>
      <c r="B33" s="41" t="s">
        <v>67</v>
      </c>
      <c r="C33" s="24">
        <v>94962</v>
      </c>
      <c r="D33" s="18" t="s">
        <v>63</v>
      </c>
      <c r="E33" s="24" t="s">
        <v>22</v>
      </c>
      <c r="F33" s="24">
        <v>0.01</v>
      </c>
      <c r="G33" s="42">
        <v>273.55</v>
      </c>
      <c r="H33" s="42">
        <f t="shared" si="7"/>
        <v>2.7355</v>
      </c>
      <c r="I33" s="42"/>
      <c r="J33" s="2"/>
      <c r="K33" s="149"/>
      <c r="L33" s="149"/>
      <c r="M33" s="149"/>
    </row>
    <row r="34" spans="1:13" ht="14.25" customHeight="1">
      <c r="A34" s="43"/>
      <c r="B34" s="43"/>
      <c r="C34" s="43"/>
      <c r="D34" s="43" t="s">
        <v>17</v>
      </c>
      <c r="E34" s="43"/>
      <c r="F34" s="43"/>
      <c r="G34" s="44"/>
      <c r="H34" s="44">
        <f>SUM(H26:H33)</f>
        <v>142.34960000000001</v>
      </c>
      <c r="I34" s="44"/>
      <c r="J34" s="2"/>
      <c r="K34" s="149"/>
      <c r="L34" s="149"/>
      <c r="M34" s="149"/>
    </row>
    <row r="35" spans="1:13" ht="30">
      <c r="A35" s="184" t="s">
        <v>72</v>
      </c>
      <c r="B35" s="184"/>
      <c r="C35" s="184"/>
      <c r="D35" s="184"/>
      <c r="E35" s="47"/>
      <c r="F35" s="47" t="s">
        <v>69</v>
      </c>
      <c r="G35" s="48" t="s">
        <v>100</v>
      </c>
      <c r="H35" s="48" t="s">
        <v>68</v>
      </c>
      <c r="I35" s="37"/>
      <c r="J35" s="3"/>
      <c r="K35" s="149"/>
      <c r="L35" s="149"/>
      <c r="M35" s="149"/>
    </row>
    <row r="36" spans="1:13" ht="15">
      <c r="A36" s="48" t="s">
        <v>10</v>
      </c>
      <c r="B36" s="47" t="s">
        <v>43</v>
      </c>
      <c r="C36" s="48">
        <v>2</v>
      </c>
      <c r="D36" s="47" t="s">
        <v>64</v>
      </c>
      <c r="E36" s="48" t="s">
        <v>18</v>
      </c>
      <c r="F36" s="48"/>
      <c r="G36" s="47"/>
      <c r="H36" s="47"/>
      <c r="I36" s="38"/>
      <c r="J36" s="3"/>
      <c r="K36" s="149"/>
      <c r="L36" s="149"/>
      <c r="M36" s="149"/>
    </row>
    <row r="37" spans="1:13" ht="30">
      <c r="A37" s="38"/>
      <c r="B37" s="37" t="s">
        <v>58</v>
      </c>
      <c r="C37" s="37" t="s">
        <v>76</v>
      </c>
      <c r="D37" s="32" t="s">
        <v>77</v>
      </c>
      <c r="E37" s="37" t="s">
        <v>45</v>
      </c>
      <c r="F37" s="49">
        <v>0.7</v>
      </c>
      <c r="G37" s="50">
        <v>26.19</v>
      </c>
      <c r="H37" s="50">
        <f>G37*F37</f>
        <v>18.332999999999998</v>
      </c>
      <c r="I37" s="50"/>
      <c r="J37" s="3"/>
      <c r="K37" s="149"/>
      <c r="L37" s="149"/>
      <c r="M37" s="149"/>
    </row>
    <row r="38" spans="1:13" ht="30">
      <c r="A38" s="51"/>
      <c r="B38" s="37" t="s">
        <v>58</v>
      </c>
      <c r="C38" s="37" t="s">
        <v>74</v>
      </c>
      <c r="D38" s="32" t="s">
        <v>75</v>
      </c>
      <c r="E38" s="37" t="s">
        <v>45</v>
      </c>
      <c r="F38" s="52">
        <v>0.68</v>
      </c>
      <c r="G38" s="50">
        <v>21.15</v>
      </c>
      <c r="H38" s="50">
        <f t="shared" ref="H38" si="8">G38*F38</f>
        <v>14.382</v>
      </c>
      <c r="I38" s="50"/>
      <c r="J38" s="3"/>
      <c r="K38" s="149"/>
      <c r="L38" s="149"/>
      <c r="M38" s="149"/>
    </row>
    <row r="39" spans="1:13" ht="45">
      <c r="A39" s="38"/>
      <c r="B39" s="38" t="s">
        <v>54</v>
      </c>
      <c r="C39" s="37">
        <v>10510</v>
      </c>
      <c r="D39" s="32" t="s">
        <v>78</v>
      </c>
      <c r="E39" s="37" t="s">
        <v>21</v>
      </c>
      <c r="F39" s="37">
        <v>1</v>
      </c>
      <c r="G39" s="50">
        <v>96.81</v>
      </c>
      <c r="H39" s="50">
        <f>G39*F39</f>
        <v>96.81</v>
      </c>
      <c r="I39" s="50"/>
      <c r="J39" s="3"/>
      <c r="K39" s="149"/>
      <c r="L39" s="149"/>
      <c r="M39" s="149"/>
    </row>
    <row r="40" spans="1:13" ht="30">
      <c r="A40" s="38"/>
      <c r="B40" s="185" t="s">
        <v>51</v>
      </c>
      <c r="C40" s="186"/>
      <c r="D40" s="32" t="s">
        <v>79</v>
      </c>
      <c r="E40" s="53" t="s">
        <v>19</v>
      </c>
      <c r="F40" s="37">
        <v>1</v>
      </c>
      <c r="G40" s="50">
        <v>20.7</v>
      </c>
      <c r="H40" s="50">
        <f>G40*F40</f>
        <v>20.7</v>
      </c>
      <c r="I40" s="50"/>
      <c r="J40" s="11"/>
      <c r="K40" s="149"/>
      <c r="L40" s="149"/>
      <c r="M40" s="149"/>
    </row>
    <row r="41" spans="1:13" ht="30">
      <c r="A41" s="38"/>
      <c r="B41" s="185" t="s">
        <v>51</v>
      </c>
      <c r="C41" s="186"/>
      <c r="D41" s="32" t="s">
        <v>80</v>
      </c>
      <c r="E41" s="53" t="s">
        <v>31</v>
      </c>
      <c r="F41" s="37">
        <v>4</v>
      </c>
      <c r="G41" s="50">
        <v>8.8000000000000007</v>
      </c>
      <c r="H41" s="50">
        <f>G41*F41</f>
        <v>35.200000000000003</v>
      </c>
      <c r="I41" s="50"/>
      <c r="J41" s="11"/>
      <c r="K41" s="149"/>
      <c r="L41" s="149"/>
      <c r="M41" s="149"/>
    </row>
    <row r="42" spans="1:13" ht="15">
      <c r="A42" s="38"/>
      <c r="B42" s="185" t="s">
        <v>51</v>
      </c>
      <c r="C42" s="186"/>
      <c r="D42" s="32" t="s">
        <v>83</v>
      </c>
      <c r="E42" s="53" t="s">
        <v>31</v>
      </c>
      <c r="F42" s="37">
        <v>1</v>
      </c>
      <c r="G42" s="50">
        <v>15.35</v>
      </c>
      <c r="H42" s="50">
        <f>G42*F42</f>
        <v>15.35</v>
      </c>
      <c r="I42" s="50"/>
      <c r="J42" s="3"/>
      <c r="K42" s="149"/>
      <c r="L42" s="149"/>
      <c r="M42" s="149"/>
    </row>
    <row r="43" spans="1:13" ht="15">
      <c r="A43" s="43"/>
      <c r="B43" s="43"/>
      <c r="C43" s="43"/>
      <c r="D43" s="43" t="s">
        <v>17</v>
      </c>
      <c r="E43" s="43"/>
      <c r="F43" s="43"/>
      <c r="G43" s="54"/>
      <c r="H43" s="54">
        <f>SUM(H37:H42)</f>
        <v>200.77500000000001</v>
      </c>
      <c r="I43" s="54"/>
      <c r="J43" s="2"/>
      <c r="K43" s="149"/>
      <c r="L43" s="149"/>
      <c r="M43" s="149"/>
    </row>
    <row r="44" spans="1:13" ht="15">
      <c r="A44" s="55" t="s">
        <v>20</v>
      </c>
      <c r="B44" s="55" t="s">
        <v>43</v>
      </c>
      <c r="C44" s="115" t="s">
        <v>96</v>
      </c>
      <c r="D44" s="115" t="s">
        <v>82</v>
      </c>
      <c r="E44" s="38"/>
      <c r="F44" s="38"/>
      <c r="G44" s="38"/>
      <c r="H44" s="38"/>
      <c r="I44" s="38"/>
      <c r="J44" s="2"/>
      <c r="K44" s="149"/>
      <c r="L44" s="149"/>
      <c r="M44" s="149"/>
    </row>
    <row r="45" spans="1:13" ht="20.25" customHeight="1">
      <c r="A45" s="51"/>
      <c r="B45" s="187" t="s">
        <v>51</v>
      </c>
      <c r="C45" s="188"/>
      <c r="D45" s="59" t="s">
        <v>90</v>
      </c>
      <c r="E45" s="56" t="s">
        <v>21</v>
      </c>
      <c r="F45" s="56">
        <v>1.02</v>
      </c>
      <c r="G45" s="57">
        <v>4.29</v>
      </c>
      <c r="H45" s="57">
        <f>G45*F45</f>
        <v>4.3757999999999999</v>
      </c>
      <c r="I45" s="58"/>
      <c r="J45" s="5"/>
      <c r="K45" s="149"/>
      <c r="L45" s="149"/>
      <c r="M45" s="149"/>
    </row>
    <row r="46" spans="1:13" ht="29.25" customHeight="1">
      <c r="A46" s="51"/>
      <c r="B46" s="56" t="s">
        <v>58</v>
      </c>
      <c r="C46" s="56" t="s">
        <v>74</v>
      </c>
      <c r="D46" s="59" t="s">
        <v>75</v>
      </c>
      <c r="E46" s="56" t="s">
        <v>45</v>
      </c>
      <c r="F46" s="56">
        <v>0.13</v>
      </c>
      <c r="G46" s="57">
        <v>21.15</v>
      </c>
      <c r="H46" s="57">
        <f t="shared" ref="H46:H47" si="9">G46*F46</f>
        <v>2.7494999999999998</v>
      </c>
      <c r="I46" s="60"/>
      <c r="J46" s="5"/>
      <c r="K46" s="149"/>
      <c r="L46" s="149"/>
      <c r="M46" s="149"/>
    </row>
    <row r="47" spans="1:13" ht="29.25" customHeight="1">
      <c r="A47" s="51"/>
      <c r="B47" s="56" t="s">
        <v>58</v>
      </c>
      <c r="C47" s="56" t="s">
        <v>76</v>
      </c>
      <c r="D47" s="59" t="s">
        <v>77</v>
      </c>
      <c r="E47" s="56" t="s">
        <v>45</v>
      </c>
      <c r="F47" s="56">
        <v>0.13</v>
      </c>
      <c r="G47" s="57">
        <v>26.19</v>
      </c>
      <c r="H47" s="57">
        <f t="shared" si="9"/>
        <v>3.4047000000000005</v>
      </c>
      <c r="I47" s="60"/>
      <c r="J47" s="5"/>
      <c r="K47" s="149"/>
      <c r="L47" s="149"/>
      <c r="M47" s="149"/>
    </row>
    <row r="48" spans="1:13" ht="17.25" customHeight="1">
      <c r="A48" s="43"/>
      <c r="B48" s="43"/>
      <c r="C48" s="43"/>
      <c r="D48" s="61" t="s">
        <v>17</v>
      </c>
      <c r="E48" s="43"/>
      <c r="F48" s="43"/>
      <c r="G48" s="45"/>
      <c r="H48" s="46">
        <f>SUM(H45:H47)</f>
        <v>10.53</v>
      </c>
      <c r="I48" s="46"/>
      <c r="J48" s="5"/>
      <c r="K48" s="149"/>
      <c r="L48" s="149"/>
      <c r="M48" s="149"/>
    </row>
    <row r="49" spans="1:25" ht="15">
      <c r="A49" s="150"/>
      <c r="B49" s="151"/>
      <c r="C49" s="151"/>
      <c r="D49" s="152"/>
      <c r="E49" s="151"/>
      <c r="F49" s="151"/>
      <c r="G49" s="153"/>
      <c r="H49" s="154"/>
      <c r="I49" s="155"/>
      <c r="J49" s="5"/>
      <c r="K49" s="149"/>
      <c r="L49" s="149"/>
      <c r="M49" s="149"/>
    </row>
    <row r="50" spans="1:25" ht="15">
      <c r="A50" s="62"/>
      <c r="B50" s="63"/>
      <c r="C50" s="63"/>
      <c r="D50" s="64"/>
      <c r="E50" s="63"/>
      <c r="F50" s="63"/>
      <c r="G50" s="113"/>
      <c r="H50" s="62"/>
      <c r="I50" s="65"/>
      <c r="J50" s="66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</row>
    <row r="51" spans="1:25">
      <c r="A51" s="112"/>
      <c r="B51" s="112"/>
      <c r="C51" s="112"/>
      <c r="D51" s="113"/>
      <c r="E51" s="113"/>
      <c r="F51" s="7"/>
      <c r="G51" s="7"/>
      <c r="H51" s="113"/>
      <c r="I51" s="113"/>
      <c r="J51" s="8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spans="1:25" ht="15">
      <c r="A52" s="114"/>
      <c r="B52" s="67"/>
      <c r="C52" s="67"/>
      <c r="D52" s="68"/>
      <c r="E52" s="114"/>
      <c r="F52" s="69"/>
      <c r="G52" s="70"/>
      <c r="H52" s="12"/>
      <c r="I52" s="12"/>
      <c r="J52" s="71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:25" ht="15">
      <c r="A53" s="114"/>
      <c r="B53" s="72"/>
      <c r="C53" s="72"/>
      <c r="D53" s="68"/>
      <c r="E53" s="114"/>
      <c r="F53" s="69"/>
      <c r="G53" s="70"/>
      <c r="H53" s="12"/>
      <c r="I53" s="12"/>
      <c r="J53" s="71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spans="1:25" ht="22.5" customHeight="1">
      <c r="A54" s="114"/>
      <c r="B54" s="72"/>
      <c r="C54" s="72"/>
      <c r="D54" s="68"/>
      <c r="E54" s="114"/>
      <c r="F54" s="69"/>
      <c r="G54" s="70"/>
      <c r="H54" s="12"/>
      <c r="I54" s="12"/>
      <c r="J54" s="8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1:25" ht="22.5" customHeight="1">
      <c r="A55" s="62"/>
      <c r="B55" s="63"/>
      <c r="C55" s="63"/>
      <c r="D55" s="63"/>
      <c r="E55" s="63"/>
      <c r="F55" s="63"/>
      <c r="G55" s="113"/>
      <c r="H55" s="62"/>
      <c r="I55" s="73"/>
      <c r="J55" s="74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1:25" ht="22.5" customHeight="1">
      <c r="A56" s="62"/>
      <c r="B56" s="62"/>
      <c r="C56" s="62"/>
      <c r="D56" s="62"/>
      <c r="E56" s="62"/>
      <c r="F56" s="62"/>
      <c r="G56" s="62"/>
      <c r="H56" s="62"/>
      <c r="I56" s="73"/>
      <c r="J56" s="74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25" ht="43.5" customHeight="1" outlineLevel="1">
      <c r="A57" s="62"/>
      <c r="B57" s="62"/>
      <c r="C57" s="62"/>
      <c r="D57" s="62"/>
      <c r="E57" s="62"/>
      <c r="F57" s="62"/>
      <c r="G57" s="62"/>
      <c r="H57" s="62"/>
      <c r="I57" s="73"/>
      <c r="J57" s="74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 ht="35.25" customHeight="1">
      <c r="A58" s="112"/>
      <c r="B58" s="112"/>
      <c r="C58" s="112"/>
      <c r="D58" s="113"/>
      <c r="E58" s="113"/>
      <c r="F58" s="7"/>
      <c r="G58" s="7"/>
      <c r="H58" s="113"/>
      <c r="I58" s="113"/>
      <c r="J58" s="8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:25" ht="35.25" customHeight="1">
      <c r="A59" s="112"/>
      <c r="B59" s="112"/>
      <c r="C59" s="112"/>
      <c r="D59" s="113"/>
      <c r="E59" s="113"/>
      <c r="F59" s="7"/>
      <c r="G59" s="7"/>
      <c r="H59" s="113"/>
      <c r="I59" s="113"/>
      <c r="J59" s="8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:25" ht="15">
      <c r="A60" s="114"/>
      <c r="B60" s="72"/>
      <c r="C60" s="72"/>
      <c r="D60" s="68"/>
      <c r="E60" s="114"/>
      <c r="F60" s="69"/>
      <c r="G60" s="70"/>
      <c r="H60" s="12"/>
      <c r="I60" s="12"/>
      <c r="J60" s="8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ht="15">
      <c r="A61" s="114"/>
      <c r="B61" s="72"/>
      <c r="C61" s="72"/>
      <c r="D61" s="68"/>
      <c r="E61" s="114"/>
      <c r="F61" s="69"/>
      <c r="G61" s="70"/>
      <c r="H61" s="12"/>
      <c r="I61" s="12"/>
      <c r="J61" s="8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15">
      <c r="A62" s="114"/>
      <c r="B62" s="189"/>
      <c r="C62" s="189"/>
      <c r="D62" s="68"/>
      <c r="E62" s="114"/>
      <c r="F62" s="114"/>
      <c r="G62" s="75"/>
      <c r="H62" s="12"/>
      <c r="I62" s="12"/>
      <c r="J62" s="8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t="15">
      <c r="A63" s="114"/>
      <c r="B63" s="114"/>
      <c r="C63" s="114"/>
      <c r="D63" s="68"/>
      <c r="E63" s="114"/>
      <c r="F63" s="114"/>
      <c r="G63" s="75"/>
      <c r="H63" s="12"/>
      <c r="I63" s="12"/>
      <c r="J63" s="8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15">
      <c r="A64" s="114"/>
      <c r="B64" s="114"/>
      <c r="C64" s="114"/>
      <c r="D64" s="68"/>
      <c r="E64" s="114"/>
      <c r="F64" s="114"/>
      <c r="G64" s="75"/>
      <c r="H64" s="12"/>
      <c r="I64" s="12"/>
      <c r="J64" s="8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ht="15">
      <c r="A65" s="114"/>
      <c r="B65" s="72"/>
      <c r="C65" s="72"/>
      <c r="D65" s="68"/>
      <c r="E65" s="114"/>
      <c r="F65" s="69"/>
      <c r="G65" s="70"/>
      <c r="H65" s="12"/>
      <c r="I65" s="12"/>
      <c r="J65" s="8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1:25" ht="15">
      <c r="A66" s="114"/>
      <c r="B66" s="72"/>
      <c r="C66" s="72"/>
      <c r="D66" s="68"/>
      <c r="E66" s="114"/>
      <c r="F66" s="69"/>
      <c r="G66" s="70"/>
      <c r="H66" s="12"/>
      <c r="I66" s="12"/>
      <c r="J66" s="8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1:25" ht="15">
      <c r="A67" s="114"/>
      <c r="B67" s="114"/>
      <c r="C67" s="72"/>
      <c r="D67" s="68"/>
      <c r="E67" s="114"/>
      <c r="F67" s="114"/>
      <c r="G67" s="75"/>
      <c r="H67" s="12"/>
      <c r="I67" s="12"/>
      <c r="J67" s="8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1:25" ht="15">
      <c r="A68" s="114"/>
      <c r="B68" s="114"/>
      <c r="C68" s="72"/>
      <c r="D68" s="68"/>
      <c r="E68" s="114"/>
      <c r="F68" s="114"/>
      <c r="G68" s="75"/>
      <c r="H68" s="12"/>
      <c r="I68" s="12"/>
      <c r="J68" s="8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1:25" ht="15">
      <c r="A69" s="114"/>
      <c r="B69" s="114"/>
      <c r="C69" s="72"/>
      <c r="D69" s="68"/>
      <c r="E69" s="114"/>
      <c r="F69" s="114"/>
      <c r="G69" s="75"/>
      <c r="H69" s="12"/>
      <c r="I69" s="12"/>
      <c r="J69" s="8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:25" ht="15">
      <c r="A70" s="114"/>
      <c r="B70" s="114"/>
      <c r="C70" s="72"/>
      <c r="D70" s="68"/>
      <c r="E70" s="114"/>
      <c r="F70" s="114"/>
      <c r="G70" s="75"/>
      <c r="H70" s="12"/>
      <c r="I70" s="12"/>
      <c r="J70" s="8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25" ht="15">
      <c r="A71" s="114"/>
      <c r="B71" s="114"/>
      <c r="C71" s="72"/>
      <c r="D71" s="68"/>
      <c r="E71" s="114"/>
      <c r="F71" s="114"/>
      <c r="G71" s="75"/>
      <c r="H71" s="12"/>
      <c r="I71" s="12"/>
      <c r="J71" s="8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1:25" ht="15">
      <c r="A72" s="114"/>
      <c r="B72" s="114"/>
      <c r="C72" s="72"/>
      <c r="D72" s="68"/>
      <c r="E72" s="114"/>
      <c r="F72" s="114"/>
      <c r="G72" s="75"/>
      <c r="H72" s="12"/>
      <c r="I72" s="12"/>
      <c r="J72" s="8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1:25" ht="15">
      <c r="A73" s="114"/>
      <c r="B73" s="114"/>
      <c r="C73" s="72"/>
      <c r="D73" s="68"/>
      <c r="E73" s="114"/>
      <c r="F73" s="114"/>
      <c r="G73" s="75"/>
      <c r="H73" s="12"/>
      <c r="I73" s="12"/>
      <c r="J73" s="8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1:25" ht="15">
      <c r="A74" s="114"/>
      <c r="B74" s="189"/>
      <c r="C74" s="189"/>
      <c r="D74" s="68"/>
      <c r="E74" s="114"/>
      <c r="F74" s="114"/>
      <c r="G74" s="75"/>
      <c r="H74" s="12"/>
      <c r="I74" s="12"/>
      <c r="J74" s="8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:25" ht="15">
      <c r="A75" s="114"/>
      <c r="B75" s="189"/>
      <c r="C75" s="189"/>
      <c r="D75" s="68"/>
      <c r="E75" s="114"/>
      <c r="F75" s="114"/>
      <c r="G75" s="75"/>
      <c r="H75" s="12"/>
      <c r="I75" s="12"/>
      <c r="J75" s="8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:25" ht="15">
      <c r="A76" s="114"/>
      <c r="B76" s="114"/>
      <c r="C76" s="114"/>
      <c r="D76" s="68"/>
      <c r="E76" s="114"/>
      <c r="F76" s="114"/>
      <c r="G76" s="75"/>
      <c r="H76" s="12"/>
      <c r="I76" s="12"/>
      <c r="J76" s="8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1:25" ht="15">
      <c r="A77" s="114"/>
      <c r="B77" s="114"/>
      <c r="C77" s="114"/>
      <c r="D77" s="68"/>
      <c r="E77" s="114"/>
      <c r="F77" s="114"/>
      <c r="G77" s="75"/>
      <c r="H77" s="12"/>
      <c r="I77" s="12"/>
      <c r="J77" s="8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1:25" ht="15">
      <c r="A78" s="114"/>
      <c r="B78" s="114"/>
      <c r="C78" s="114"/>
      <c r="D78" s="68"/>
      <c r="E78" s="114"/>
      <c r="F78" s="114"/>
      <c r="G78" s="75"/>
      <c r="H78" s="12"/>
      <c r="I78" s="12"/>
      <c r="J78" s="8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1:25" ht="15">
      <c r="A79" s="114"/>
      <c r="B79" s="114"/>
      <c r="C79" s="114"/>
      <c r="D79" s="68"/>
      <c r="E79" s="114"/>
      <c r="F79" s="114"/>
      <c r="G79" s="75"/>
      <c r="H79" s="12"/>
      <c r="I79" s="12"/>
      <c r="J79" s="8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1:25" ht="15">
      <c r="A80" s="112"/>
      <c r="B80" s="112"/>
      <c r="C80" s="112"/>
      <c r="D80" s="113"/>
      <c r="E80" s="113"/>
      <c r="F80" s="7"/>
      <c r="G80" s="7"/>
      <c r="H80" s="113"/>
      <c r="I80" s="12"/>
      <c r="J80" s="8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spans="1: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spans="1:25">
      <c r="A82" s="112"/>
      <c r="B82" s="112"/>
      <c r="C82" s="112"/>
      <c r="D82" s="113"/>
      <c r="E82" s="113"/>
      <c r="F82" s="7"/>
      <c r="G82" s="7"/>
      <c r="H82" s="113"/>
      <c r="I82" s="113"/>
      <c r="J82" s="8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spans="1:25">
      <c r="A83" s="190"/>
      <c r="B83" s="190"/>
      <c r="C83" s="190"/>
      <c r="D83" s="190"/>
      <c r="E83" s="190"/>
      <c r="F83" s="190"/>
      <c r="G83" s="190"/>
      <c r="H83" s="190"/>
      <c r="I83" s="190"/>
      <c r="J83" s="8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spans="1:25" ht="6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8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spans="1:25">
      <c r="A85" s="191"/>
      <c r="B85" s="191"/>
      <c r="C85" s="191"/>
      <c r="D85" s="191"/>
      <c r="E85" s="13"/>
      <c r="F85" s="13"/>
      <c r="G85" s="7"/>
      <c r="H85" s="190"/>
      <c r="I85" s="190"/>
      <c r="J85" s="8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1:25">
      <c r="A86" s="191"/>
      <c r="B86" s="191"/>
      <c r="C86" s="191"/>
      <c r="D86" s="191"/>
      <c r="E86" s="191"/>
      <c r="F86" s="13"/>
      <c r="G86" s="13"/>
      <c r="H86" s="13"/>
      <c r="I86" s="13"/>
      <c r="J86" s="8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spans="1:25" ht="8.25" customHeight="1">
      <c r="A87" s="190"/>
      <c r="B87" s="190"/>
      <c r="C87" s="190"/>
      <c r="D87" s="190"/>
      <c r="E87" s="190"/>
      <c r="F87" s="190"/>
      <c r="G87" s="190"/>
      <c r="H87" s="190"/>
      <c r="I87" s="190"/>
      <c r="J87" s="8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spans="1:25">
      <c r="A88" s="191"/>
      <c r="B88" s="191"/>
      <c r="C88" s="191"/>
      <c r="D88" s="191"/>
      <c r="E88" s="113"/>
      <c r="F88" s="13"/>
      <c r="G88" s="113"/>
      <c r="H88" s="113"/>
      <c r="I88" s="113"/>
      <c r="J88" s="8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5">
      <c r="A89" s="191"/>
      <c r="B89" s="191"/>
      <c r="C89" s="191"/>
      <c r="D89" s="191"/>
      <c r="E89" s="113"/>
      <c r="F89" s="7"/>
      <c r="G89" s="7"/>
      <c r="H89" s="76"/>
      <c r="I89" s="14"/>
      <c r="J89" s="8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spans="1:25">
      <c r="A90" s="191"/>
      <c r="B90" s="191"/>
      <c r="C90" s="191"/>
      <c r="D90" s="191"/>
      <c r="E90" s="113"/>
      <c r="F90" s="7"/>
      <c r="G90" s="7"/>
      <c r="H90" s="76"/>
      <c r="I90" s="14"/>
      <c r="J90" s="8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spans="1:25">
      <c r="A91" s="191"/>
      <c r="B91" s="191"/>
      <c r="C91" s="191"/>
      <c r="D91" s="191"/>
      <c r="E91" s="113"/>
      <c r="F91" s="7"/>
      <c r="G91" s="7"/>
      <c r="H91" s="76"/>
      <c r="I91" s="14"/>
      <c r="J91" s="8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spans="1:25">
      <c r="A92" s="191"/>
      <c r="B92" s="191"/>
      <c r="C92" s="191"/>
      <c r="D92" s="191"/>
      <c r="E92" s="113"/>
      <c r="F92" s="7"/>
      <c r="G92" s="7"/>
      <c r="H92" s="76"/>
      <c r="I92" s="14"/>
      <c r="J92" s="8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spans="1:25">
      <c r="A93" s="191"/>
      <c r="B93" s="191"/>
      <c r="C93" s="191"/>
      <c r="D93" s="191"/>
      <c r="E93" s="113"/>
      <c r="F93" s="7"/>
      <c r="G93" s="7"/>
      <c r="H93" s="76"/>
      <c r="I93" s="14"/>
      <c r="J93" s="8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spans="1:25">
      <c r="A94" s="190"/>
      <c r="B94" s="190"/>
      <c r="C94" s="190"/>
      <c r="D94" s="190"/>
      <c r="E94" s="113"/>
      <c r="F94" s="7"/>
      <c r="G94" s="7"/>
      <c r="H94" s="113"/>
      <c r="I94" s="14"/>
      <c r="J94" s="8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spans="1:25">
      <c r="A95" s="190"/>
      <c r="B95" s="190"/>
      <c r="C95" s="190"/>
      <c r="D95" s="190"/>
      <c r="E95" s="113"/>
      <c r="F95" s="7"/>
      <c r="G95" s="7"/>
      <c r="H95" s="113"/>
      <c r="I95" s="14"/>
      <c r="J95" s="8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spans="1:25">
      <c r="A96" s="112"/>
      <c r="B96" s="112"/>
      <c r="C96" s="112"/>
      <c r="D96" s="113"/>
      <c r="E96" s="113"/>
      <c r="F96" s="7"/>
      <c r="G96" s="7"/>
      <c r="H96" s="113"/>
      <c r="I96" s="113"/>
      <c r="J96" s="8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spans="1:25">
      <c r="A97" s="112"/>
      <c r="B97" s="112"/>
      <c r="C97" s="112"/>
      <c r="D97" s="113"/>
      <c r="E97" s="113"/>
      <c r="F97" s="7"/>
      <c r="G97" s="7"/>
      <c r="H97" s="113"/>
      <c r="I97" s="113"/>
      <c r="J97" s="8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spans="1:25">
      <c r="A98" s="112"/>
      <c r="B98" s="112"/>
      <c r="C98" s="112"/>
      <c r="D98" s="113"/>
      <c r="E98" s="113"/>
      <c r="F98" s="7"/>
      <c r="G98" s="7"/>
      <c r="H98" s="113"/>
      <c r="I98" s="113"/>
      <c r="J98" s="8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spans="1:25">
      <c r="A99" s="112"/>
      <c r="B99" s="112"/>
      <c r="C99" s="112"/>
      <c r="D99" s="113"/>
      <c r="E99" s="113"/>
      <c r="F99" s="7"/>
      <c r="G99" s="7"/>
      <c r="H99" s="113"/>
      <c r="I99" s="113"/>
      <c r="J99" s="8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1:25">
      <c r="A100" s="112"/>
      <c r="B100" s="112"/>
      <c r="C100" s="112"/>
      <c r="D100" s="113"/>
      <c r="E100" s="113"/>
      <c r="F100" s="7"/>
      <c r="G100" s="7"/>
      <c r="H100" s="113"/>
      <c r="I100" s="113"/>
      <c r="J100" s="8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1:25">
      <c r="A101" s="112"/>
      <c r="B101" s="112"/>
      <c r="C101" s="112"/>
      <c r="D101" s="113"/>
      <c r="E101" s="113"/>
      <c r="F101" s="7"/>
      <c r="G101" s="7"/>
      <c r="H101" s="113"/>
      <c r="I101" s="113"/>
      <c r="J101" s="8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spans="1:25" ht="66.75" hidden="1" customHeight="1" outlineLevel="1">
      <c r="A102" s="114"/>
      <c r="B102" s="72"/>
      <c r="C102" s="72"/>
      <c r="D102" s="68"/>
      <c r="E102" s="114"/>
      <c r="F102" s="69"/>
      <c r="G102" s="70"/>
      <c r="H102" s="12"/>
      <c r="I102" s="12"/>
      <c r="J102" s="71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spans="1:25" collapsed="1">
      <c r="A103" s="112"/>
      <c r="B103" s="112"/>
      <c r="C103" s="112"/>
      <c r="D103" s="113"/>
      <c r="E103" s="113"/>
      <c r="F103" s="7"/>
      <c r="G103" s="7"/>
      <c r="H103" s="113"/>
      <c r="I103" s="113"/>
      <c r="J103" s="8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spans="1:25">
      <c r="A104" s="112"/>
      <c r="B104" s="112"/>
      <c r="C104" s="112"/>
      <c r="D104" s="113"/>
      <c r="E104" s="113"/>
      <c r="F104" s="7"/>
      <c r="G104" s="7"/>
      <c r="H104" s="113"/>
      <c r="I104" s="113"/>
      <c r="J104" s="8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1:25">
      <c r="A105" s="112"/>
      <c r="B105" s="112"/>
      <c r="C105" s="112"/>
      <c r="D105" s="113"/>
      <c r="E105" s="113"/>
      <c r="F105" s="7"/>
      <c r="G105" s="7"/>
      <c r="H105" s="113"/>
      <c r="I105" s="113"/>
      <c r="J105" s="8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1:25">
      <c r="A106" s="112"/>
      <c r="B106" s="112"/>
      <c r="C106" s="112"/>
      <c r="D106" s="113"/>
      <c r="E106" s="113"/>
      <c r="F106" s="7"/>
      <c r="G106" s="7"/>
      <c r="H106" s="113"/>
      <c r="I106" s="113"/>
      <c r="J106" s="8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1:25">
      <c r="A107" s="112"/>
      <c r="B107" s="112"/>
      <c r="C107" s="112"/>
      <c r="D107" s="113"/>
      <c r="E107" s="113"/>
      <c r="F107" s="7"/>
      <c r="G107" s="7"/>
      <c r="H107" s="113"/>
      <c r="I107" s="113"/>
      <c r="J107" s="8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1:25">
      <c r="A108" s="112"/>
      <c r="B108" s="112"/>
      <c r="C108" s="112"/>
      <c r="D108" s="113"/>
      <c r="E108" s="113"/>
      <c r="F108" s="7"/>
      <c r="G108" s="7"/>
      <c r="H108" s="113"/>
      <c r="I108" s="113"/>
      <c r="J108" s="8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1:25">
      <c r="A109" s="112"/>
      <c r="B109" s="112"/>
      <c r="C109" s="112"/>
      <c r="D109" s="113"/>
      <c r="E109" s="113"/>
      <c r="F109" s="7"/>
      <c r="G109" s="7"/>
      <c r="H109" s="113"/>
      <c r="I109" s="113"/>
    </row>
    <row r="110" spans="1:25" s="6" customFormat="1">
      <c r="A110" s="112"/>
      <c r="B110" s="112"/>
      <c r="C110" s="112"/>
      <c r="D110" s="113"/>
      <c r="E110" s="113"/>
      <c r="F110" s="7"/>
      <c r="G110" s="7"/>
      <c r="H110" s="113"/>
      <c r="I110" s="1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6" customFormat="1">
      <c r="A111" s="112"/>
      <c r="B111" s="112"/>
      <c r="C111" s="112"/>
      <c r="D111" s="113"/>
      <c r="E111" s="113"/>
      <c r="F111" s="7"/>
      <c r="G111" s="7"/>
      <c r="H111" s="113"/>
      <c r="I111" s="1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s="6" customFormat="1">
      <c r="A112" s="112"/>
      <c r="B112" s="112"/>
      <c r="C112" s="112"/>
      <c r="D112" s="113"/>
      <c r="E112" s="113"/>
      <c r="F112" s="7"/>
      <c r="G112" s="7"/>
      <c r="H112" s="113"/>
      <c r="I112" s="1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s="6" customFormat="1">
      <c r="A113" s="112"/>
      <c r="B113" s="112"/>
      <c r="C113" s="112"/>
      <c r="D113" s="113"/>
      <c r="E113" s="113"/>
      <c r="F113" s="7"/>
      <c r="G113" s="7"/>
      <c r="H113" s="113"/>
      <c r="I113" s="1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s="6" customFormat="1">
      <c r="A114" s="112"/>
      <c r="B114" s="112"/>
      <c r="C114" s="112"/>
      <c r="D114" s="113"/>
      <c r="E114" s="113"/>
      <c r="F114" s="7"/>
      <c r="G114" s="7"/>
      <c r="H114" s="113"/>
      <c r="I114" s="1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s="6" customFormat="1">
      <c r="A115" s="112"/>
      <c r="B115" s="112"/>
      <c r="C115" s="112"/>
      <c r="D115" s="113"/>
      <c r="E115" s="113"/>
      <c r="F115" s="7"/>
      <c r="G115" s="7"/>
      <c r="H115" s="113"/>
      <c r="I115" s="1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s="6" customFormat="1">
      <c r="A116" s="112"/>
      <c r="B116" s="112"/>
      <c r="C116" s="112"/>
      <c r="D116" s="113"/>
      <c r="E116" s="113"/>
      <c r="F116" s="7"/>
      <c r="G116" s="7"/>
      <c r="H116" s="113"/>
      <c r="I116" s="1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s="6" customFormat="1">
      <c r="A117" s="112"/>
      <c r="B117" s="112"/>
      <c r="C117" s="112"/>
      <c r="D117" s="113"/>
      <c r="E117" s="113"/>
      <c r="F117" s="7"/>
      <c r="G117" s="7"/>
      <c r="H117" s="113"/>
      <c r="I117" s="1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</sheetData>
  <sheetProtection selectLockedCells="1"/>
  <mergeCells count="33">
    <mergeCell ref="A95:D95"/>
    <mergeCell ref="A85:D85"/>
    <mergeCell ref="H85:I85"/>
    <mergeCell ref="A86:E86"/>
    <mergeCell ref="A87:I87"/>
    <mergeCell ref="A88:D88"/>
    <mergeCell ref="A89:D89"/>
    <mergeCell ref="A90:D90"/>
    <mergeCell ref="A91:D91"/>
    <mergeCell ref="A92:D92"/>
    <mergeCell ref="A93:D93"/>
    <mergeCell ref="A94:D94"/>
    <mergeCell ref="A84:I84"/>
    <mergeCell ref="A22:H22"/>
    <mergeCell ref="A24:D24"/>
    <mergeCell ref="A35:D35"/>
    <mergeCell ref="B40:C40"/>
    <mergeCell ref="B41:C41"/>
    <mergeCell ref="B42:C42"/>
    <mergeCell ref="B45:C45"/>
    <mergeCell ref="B62:C62"/>
    <mergeCell ref="B74:C74"/>
    <mergeCell ref="B75:C75"/>
    <mergeCell ref="A83:I83"/>
    <mergeCell ref="B14:C14"/>
    <mergeCell ref="A23:J23"/>
    <mergeCell ref="D1:I1"/>
    <mergeCell ref="E2:F2"/>
    <mergeCell ref="G2:I3"/>
    <mergeCell ref="E3:F3"/>
    <mergeCell ref="J1:M1"/>
    <mergeCell ref="J2:J3"/>
    <mergeCell ref="K2:M3"/>
  </mergeCells>
  <conditionalFormatting sqref="F4:H4">
    <cfRule type="cellIs" dxfId="2" priority="5" stopIfTrue="1" operator="equal">
      <formula>0</formula>
    </cfRule>
  </conditionalFormatting>
  <conditionalFormatting sqref="J4:L4">
    <cfRule type="cellIs" dxfId="1" priority="2" stopIfTrue="1" operator="equal">
      <formula>0</formula>
    </cfRule>
  </conditionalFormatting>
  <conditionalFormatting sqref="J2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0" fitToHeight="15" orientation="landscape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56321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171450</xdr:rowOff>
              </from>
              <to>
                <xdr:col>2</xdr:col>
                <xdr:colOff>666750</xdr:colOff>
                <xdr:row>1</xdr:row>
                <xdr:rowOff>47625</xdr:rowOff>
              </to>
            </anchor>
          </objectPr>
        </oleObject>
      </mc:Choice>
      <mc:Fallback>
        <oleObject progId="StaticMetafile" shapeId="563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3" workbookViewId="0">
      <selection activeCell="E15" sqref="E15"/>
    </sheetView>
  </sheetViews>
  <sheetFormatPr defaultRowHeight="14.25"/>
  <cols>
    <col min="1" max="1" width="5.25" customWidth="1"/>
    <col min="2" max="2" width="30.5" customWidth="1"/>
    <col min="3" max="3" width="13.625" customWidth="1"/>
    <col min="4" max="4" width="11.75" customWidth="1"/>
    <col min="5" max="5" width="19.625" customWidth="1"/>
    <col min="6" max="6" width="17" customWidth="1"/>
    <col min="7" max="7" width="18.375" customWidth="1"/>
    <col min="8" max="8" width="11.125" bestFit="1" customWidth="1"/>
    <col min="9" max="13" width="10.25" bestFit="1" customWidth="1"/>
  </cols>
  <sheetData>
    <row r="1" spans="1:13" ht="15" customHeight="1">
      <c r="A1" s="205"/>
      <c r="B1" s="206"/>
      <c r="C1" s="206"/>
      <c r="D1" s="206"/>
      <c r="E1" s="206"/>
      <c r="F1" s="206"/>
      <c r="G1" s="207"/>
      <c r="H1" s="192"/>
      <c r="I1" s="193"/>
      <c r="J1" s="193"/>
      <c r="K1" s="193"/>
      <c r="L1" s="193"/>
      <c r="M1" s="194"/>
    </row>
    <row r="2" spans="1:13" ht="84" customHeight="1">
      <c r="A2" s="208"/>
      <c r="B2" s="209"/>
      <c r="C2" s="209"/>
      <c r="D2" s="209"/>
      <c r="E2" s="209"/>
      <c r="F2" s="209"/>
      <c r="G2" s="210"/>
      <c r="H2" s="195"/>
      <c r="I2" s="196"/>
      <c r="J2" s="196"/>
      <c r="K2" s="196"/>
      <c r="L2" s="196"/>
      <c r="M2" s="197"/>
    </row>
    <row r="3" spans="1:13" ht="63.75" customHeight="1">
      <c r="A3" s="202" t="s">
        <v>101</v>
      </c>
      <c r="B3" s="203"/>
      <c r="C3" s="203"/>
      <c r="D3" s="203"/>
      <c r="E3" s="203"/>
      <c r="F3" s="203"/>
      <c r="G3" s="204"/>
      <c r="H3" s="96"/>
      <c r="I3" s="94"/>
      <c r="J3" s="94"/>
      <c r="K3" s="94"/>
      <c r="L3" s="94"/>
      <c r="M3" s="95"/>
    </row>
    <row r="4" spans="1:13" ht="26.25" customHeight="1">
      <c r="A4" s="199" t="s">
        <v>98</v>
      </c>
      <c r="B4" s="200"/>
      <c r="C4" s="200"/>
      <c r="D4" s="200"/>
      <c r="E4" s="200"/>
      <c r="F4" s="200"/>
      <c r="G4" s="201"/>
      <c r="H4" s="96"/>
      <c r="I4" s="94"/>
      <c r="J4" s="94"/>
      <c r="K4" s="94"/>
      <c r="L4" s="94"/>
      <c r="M4" s="95"/>
    </row>
    <row r="5" spans="1:13" ht="48" customHeight="1">
      <c r="A5" s="202" t="s">
        <v>113</v>
      </c>
      <c r="B5" s="200"/>
      <c r="C5" s="200"/>
      <c r="D5" s="200"/>
      <c r="E5" s="200"/>
      <c r="F5" s="200"/>
      <c r="G5" s="201"/>
      <c r="H5" s="124"/>
      <c r="I5" s="125"/>
      <c r="J5" s="125"/>
      <c r="K5" s="125"/>
      <c r="L5" s="125"/>
      <c r="M5" s="126"/>
    </row>
    <row r="6" spans="1:13" ht="30">
      <c r="A6" s="91" t="s">
        <v>0</v>
      </c>
      <c r="B6" s="92" t="s">
        <v>85</v>
      </c>
      <c r="C6" s="92" t="s">
        <v>17</v>
      </c>
      <c r="D6" s="92" t="s">
        <v>112</v>
      </c>
      <c r="E6" s="90" t="s">
        <v>86</v>
      </c>
      <c r="F6" s="90" t="s">
        <v>87</v>
      </c>
      <c r="G6" s="90" t="s">
        <v>88</v>
      </c>
      <c r="H6" s="90"/>
      <c r="I6" s="90"/>
      <c r="J6" s="90"/>
      <c r="K6" s="90"/>
      <c r="L6" s="90"/>
      <c r="M6" s="90"/>
    </row>
    <row r="7" spans="1:13" ht="15">
      <c r="A7" s="198" t="s">
        <v>35</v>
      </c>
      <c r="B7" s="198"/>
      <c r="C7" s="198"/>
      <c r="D7" s="93"/>
      <c r="E7" s="89"/>
      <c r="F7" s="89"/>
      <c r="G7" s="89"/>
      <c r="H7" s="89"/>
      <c r="I7" s="89"/>
      <c r="J7" s="89"/>
      <c r="K7" s="89"/>
      <c r="L7" s="89"/>
      <c r="M7" s="89"/>
    </row>
    <row r="8" spans="1:13" ht="23.25" customHeight="1">
      <c r="A8" s="97">
        <v>1</v>
      </c>
      <c r="B8" s="145" t="s">
        <v>27</v>
      </c>
      <c r="C8" s="142">
        <f>SUM('PLAN REDE ELÉTRICA'!M7:M10)</f>
        <v>0</v>
      </c>
      <c r="D8" s="141">
        <f>SUM(E8:G8)</f>
        <v>0</v>
      </c>
      <c r="E8" s="107"/>
      <c r="F8" s="107"/>
      <c r="G8" s="107"/>
      <c r="H8" s="89"/>
      <c r="I8" s="89"/>
      <c r="J8" s="89"/>
      <c r="K8" s="89"/>
      <c r="L8" s="89"/>
      <c r="M8" s="89"/>
    </row>
    <row r="9" spans="1:13" ht="21.75" customHeight="1">
      <c r="A9" s="106">
        <v>2</v>
      </c>
      <c r="B9" s="145" t="str">
        <f>[1]PLAN!D109</f>
        <v>INSTALAÇÃO DE REDE DE ALTA TENSÃO</v>
      </c>
      <c r="C9" s="143">
        <f>SUM('PLAN REDE ELÉTRICA'!M12:M21)</f>
        <v>0</v>
      </c>
      <c r="D9" s="141">
        <f t="shared" ref="D9" si="0">SUM(E9:G9)</f>
        <v>0</v>
      </c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22.5" customHeight="1">
      <c r="A10" s="138"/>
      <c r="B10" s="146" t="s">
        <v>97</v>
      </c>
      <c r="C10" s="144">
        <f>SUM(C8:C9)</f>
        <v>0</v>
      </c>
      <c r="D10" s="139">
        <f t="shared" ref="D10:G10" si="1">SUM(D8:D9)</f>
        <v>0</v>
      </c>
      <c r="E10" s="139">
        <f t="shared" si="1"/>
        <v>0</v>
      </c>
      <c r="F10" s="139">
        <f t="shared" si="1"/>
        <v>0</v>
      </c>
      <c r="G10" s="139">
        <f t="shared" si="1"/>
        <v>0</v>
      </c>
      <c r="H10" s="108"/>
      <c r="I10" s="108"/>
      <c r="J10" s="108"/>
      <c r="K10" s="108"/>
      <c r="L10" s="108"/>
      <c r="M10" s="108"/>
    </row>
    <row r="11" spans="1:13" ht="23.25" customHeight="1">
      <c r="A11" s="138"/>
      <c r="B11" s="146" t="s">
        <v>89</v>
      </c>
      <c r="C11" s="212"/>
      <c r="D11" s="139">
        <f>C10</f>
        <v>0</v>
      </c>
      <c r="E11" s="140">
        <f>C10-E10</f>
        <v>0</v>
      </c>
      <c r="F11" s="140">
        <f>E11-F10</f>
        <v>0</v>
      </c>
      <c r="G11" s="140">
        <f>F11-G10</f>
        <v>0</v>
      </c>
      <c r="H11" s="108"/>
      <c r="I11" s="108"/>
      <c r="J11" s="108"/>
      <c r="K11" s="108"/>
      <c r="L11" s="108"/>
      <c r="M11" s="108"/>
    </row>
    <row r="12" spans="1:13" ht="22.5" customHeight="1">
      <c r="A12" s="97"/>
      <c r="B12" s="109"/>
      <c r="C12" s="110"/>
      <c r="D12" s="107"/>
      <c r="E12" s="111"/>
      <c r="F12" s="111"/>
      <c r="G12" s="111"/>
      <c r="H12" s="111"/>
      <c r="I12" s="111"/>
      <c r="J12" s="111"/>
      <c r="K12" s="111"/>
      <c r="L12" s="111"/>
      <c r="M12" s="111"/>
    </row>
  </sheetData>
  <sheetProtection selectLockedCells="1"/>
  <mergeCells count="6">
    <mergeCell ref="H1:M2"/>
    <mergeCell ref="A7:C7"/>
    <mergeCell ref="A4:G4"/>
    <mergeCell ref="A3:G3"/>
    <mergeCell ref="A1:G2"/>
    <mergeCell ref="A5:G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 REDE ELÉTRICA</vt:lpstr>
      <vt:lpstr>CRONOGR</vt:lpstr>
      <vt:lpstr>'PLAN REDE ELÉTRICA'!Area_de_impressao</vt:lpstr>
      <vt:lpstr>'PLAN REDE ELÉTRICA'!Titulos_de_impressao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 Medeiros Vieira</cp:lastModifiedBy>
  <cp:lastPrinted>2017-11-21T16:30:38Z</cp:lastPrinted>
  <dcterms:created xsi:type="dcterms:W3CDTF">2012-10-15T18:57:41Z</dcterms:created>
  <dcterms:modified xsi:type="dcterms:W3CDTF">2017-11-21T16:33:03Z</dcterms:modified>
</cp:coreProperties>
</file>