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A602B40-6F51-4625-AFC7-6D72A88D9470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3_Rec Agrope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6" i="3"/>
  <c r="D38" i="3" l="1"/>
  <c r="D36" i="3"/>
  <c r="E32" i="3"/>
  <c r="E18" i="3"/>
  <c r="F31" i="3"/>
  <c r="F30" i="3"/>
  <c r="F29" i="3"/>
  <c r="F28" i="3"/>
  <c r="F27" i="3"/>
  <c r="F26" i="3"/>
  <c r="F25" i="3"/>
  <c r="F24" i="3"/>
  <c r="F23" i="3"/>
  <c r="F22" i="3"/>
  <c r="F21" i="3"/>
  <c r="F20" i="3"/>
  <c r="E37" i="3" s="1"/>
  <c r="F19" i="3"/>
  <c r="F17" i="3"/>
  <c r="F18" i="3"/>
  <c r="E38" i="3" l="1"/>
  <c r="E33" i="3"/>
  <c r="F32" i="3"/>
  <c r="F33" i="3" s="1"/>
  <c r="E36" i="3"/>
  <c r="H32" i="3"/>
  <c r="G32" i="3"/>
  <c r="D37" i="3" l="1"/>
  <c r="D39" i="3"/>
  <c r="D40" i="3" l="1"/>
  <c r="E39" i="3" l="1"/>
  <c r="F39" i="3" s="1"/>
  <c r="F36" i="3" l="1"/>
  <c r="F38" i="3"/>
  <c r="E40" i="3" l="1"/>
  <c r="F37" i="3"/>
  <c r="F40" i="3" s="1"/>
</calcChain>
</file>

<file path=xl/sharedStrings.xml><?xml version="1.0" encoding="utf-8"?>
<sst xmlns="http://schemas.openxmlformats.org/spreadsheetml/2006/main" count="65" uniqueCount="47">
  <si>
    <t>TOTAL</t>
  </si>
  <si>
    <t>VALOR ANUAL</t>
  </si>
  <si>
    <t>PRODUTOS</t>
  </si>
  <si>
    <t>VALOR</t>
  </si>
  <si>
    <t xml:space="preserve">BANANAS </t>
  </si>
  <si>
    <t>MANGA</t>
  </si>
  <si>
    <t>CX</t>
  </si>
  <si>
    <t>ACEROLA</t>
  </si>
  <si>
    <t>TOTAL VEGETAL</t>
  </si>
  <si>
    <t>OVOS GALINHA</t>
  </si>
  <si>
    <t>OVOS CODORNA</t>
  </si>
  <si>
    <t>OVINO VIVO</t>
  </si>
  <si>
    <t>SUINO VIVO</t>
  </si>
  <si>
    <t>KG</t>
  </si>
  <si>
    <t xml:space="preserve">TOUCINHO </t>
  </si>
  <si>
    <t>FÍGADO DE FRANGO</t>
  </si>
  <si>
    <t xml:space="preserve">MOELA </t>
  </si>
  <si>
    <t xml:space="preserve">CORAÇÃO </t>
  </si>
  <si>
    <t>TRIPA</t>
  </si>
  <si>
    <t>LEITE</t>
  </si>
  <si>
    <t>L</t>
  </si>
  <si>
    <t>KIT MOCOTO</t>
  </si>
  <si>
    <t>CODORNAS VIVAS</t>
  </si>
  <si>
    <t>CODORNAS ABATIDAS</t>
  </si>
  <si>
    <t>TOTAL ANIMAL</t>
  </si>
  <si>
    <t>QTDE</t>
  </si>
  <si>
    <t>TOTAL GERAL</t>
  </si>
  <si>
    <t>UNID MEDIDA</t>
  </si>
  <si>
    <t>UNID</t>
  </si>
  <si>
    <t>VAOR UNIT</t>
  </si>
  <si>
    <t>RESUMO</t>
  </si>
  <si>
    <t>PREÇO MÉDIO</t>
  </si>
  <si>
    <t>ARREC ANOS ANTERIORES</t>
  </si>
  <si>
    <t>PLANILHA 3 - RECEITA AGROPECUÁRIA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</si>
  <si>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</si>
  <si>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</si>
  <si>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</si>
  <si>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</si>
  <si>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</si>
  <si>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</si>
  <si>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</si>
  <si>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Quantidade de agropecuários passíveis de comercialização no ano X valor médio dos produtos.</t>
  </si>
  <si>
    <t>QTDE DE PRODUTOS AGROPECUÁRIOS COMERCIALIZADOS NO ANO: 
• 111.994 unidades (bananas, ovos e codornas vivas/abatidas) 
• 4.766 caixas (manga, acerola e ovos de galinha) 
• 8.657 kg de carnes diversas 
• 670 litros de leite 
VALOR MÉDIO DOS PRODUTOS AGROPECUÁRIOS COMERCIALIZADOS, CONFORME 
UNIDADE DE MEDIDA 
• Unidade (bananas, ovos e codornas vivas/abatidas) = R$ 0,10 
17 
• Caixas (manga, acerola e ovos de galinha) = R$ 9,04 
• Kg de carnes diversas = R$ 8,46 
• Litros de leite = R$ 2,00 
LOGO: 
• 111.994 unidades (bananas, ovos e codornas vivas/abatidas)/ano x R$ 
0,10 por unidade = R$ 11.153,00 
• 4.766 caixas (manga, acerola e ovos de galinha)/ano x R$ 9,04 por 
caixa = R$ 43.080,00 
• 8.657 kg de carnes diversas/ano x R$ 8,46 por Kg = R$ 73.228,00 
• 670 litros de leite/ano x R$ 2,00 por litro = R$ 1.340,00 
TOTAL GERAL: R$ 11.153,00 + R$ 43.080,00 + R$ 73.228,00 + R$ 1.340,00 = R$ 
128.801,00</t>
  </si>
  <si>
    <t>PROJEÇÃO 2023</t>
  </si>
  <si>
    <t>ANO 2022</t>
  </si>
  <si>
    <t>ANO 2021</t>
  </si>
  <si>
    <t xml:space="preserve">Em relação ao previsto para o ano de 2022  (R$ 125.000,00) sobre o  montante ora estimado (R$ 128.801,00), constata-se um acréscimo de R$ 3.801,00, representando um aumento de 3,04%, que se justifica em função do reajuste do valor unitário. Os fatos geradores desta NR se originam da venda de produtos agrícolas (banana, manga, acerola, etc) e produtos animais (leite in natura, ovos, ovinos, codornas, suínos, toucinho, miúdos de frango, etc).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</si>
</sst>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#,##0_ ;[Red]\-#,##0\ "/>
    <numFmt numFmtId="166" formatCode="#,##0.0_ ;[Red]\-#,##0.0\ "/>
    <numFmt numFmtId="167" formatCode="#,##0.00_ ;[Red]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pranq ec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165" fontId="4" fillId="0" borderId="0" xfId="0" applyNumberFormat="1" applyFont="1" applyFill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Alignment="1">
      <alignment vertical="top" wrapText="1"/>
    </xf>
    <xf numFmtId="165" fontId="8" fillId="4" borderId="22" xfId="0" applyNumberFormat="1" applyFont="1" applyFill="1" applyBorder="1" applyAlignment="1">
      <alignment horizontal="center" vertical="top" wrapText="1"/>
    </xf>
    <xf numFmtId="165" fontId="8" fillId="4" borderId="0" xfId="0" applyNumberFormat="1" applyFont="1" applyFill="1" applyBorder="1" applyAlignment="1">
      <alignment horizontal="center" vertical="top" wrapText="1"/>
    </xf>
    <xf numFmtId="165" fontId="8" fillId="4" borderId="0" xfId="0" applyNumberFormat="1" applyFont="1" applyFill="1" applyBorder="1" applyAlignment="1">
      <alignment vertical="top" wrapText="1"/>
    </xf>
    <xf numFmtId="165" fontId="9" fillId="4" borderId="0" xfId="0" applyNumberFormat="1" applyFont="1" applyFill="1" applyBorder="1" applyAlignment="1">
      <alignment vertical="top" wrapText="1"/>
    </xf>
    <xf numFmtId="165" fontId="5" fillId="0" borderId="13" xfId="0" applyNumberFormat="1" applyFont="1" applyFill="1" applyBorder="1" applyAlignment="1">
      <alignment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43" fontId="5" fillId="0" borderId="14" xfId="1" applyFont="1" applyFill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vertical="top" wrapText="1"/>
    </xf>
    <xf numFmtId="165" fontId="5" fillId="0" borderId="15" xfId="0" applyNumberFormat="1" applyFont="1" applyFill="1" applyBorder="1" applyAlignment="1">
      <alignment vertical="top" wrapText="1"/>
    </xf>
    <xf numFmtId="165" fontId="5" fillId="0" borderId="16" xfId="0" applyNumberFormat="1" applyFont="1" applyFill="1" applyBorder="1" applyAlignment="1">
      <alignment vertical="top" wrapText="1"/>
    </xf>
    <xf numFmtId="165" fontId="5" fillId="0" borderId="17" xfId="0" applyNumberFormat="1" applyFont="1" applyFill="1" applyBorder="1" applyAlignment="1">
      <alignment horizontal="center" vertical="top" wrapText="1"/>
    </xf>
    <xf numFmtId="43" fontId="5" fillId="0" borderId="17" xfId="1" applyFont="1" applyFill="1" applyBorder="1" applyAlignment="1">
      <alignment horizontal="left" vertical="top" wrapText="1"/>
    </xf>
    <xf numFmtId="165" fontId="5" fillId="0" borderId="17" xfId="0" applyNumberFormat="1" applyFont="1" applyFill="1" applyBorder="1" applyAlignment="1">
      <alignment vertical="top" wrapText="1"/>
    </xf>
    <xf numFmtId="165" fontId="5" fillId="0" borderId="18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165" fontId="5" fillId="0" borderId="19" xfId="0" applyNumberFormat="1" applyFont="1" applyFill="1" applyBorder="1" applyAlignment="1">
      <alignment vertical="top" wrapText="1"/>
    </xf>
    <xf numFmtId="165" fontId="5" fillId="0" borderId="20" xfId="0" applyNumberFormat="1" applyFont="1" applyFill="1" applyBorder="1" applyAlignment="1">
      <alignment horizontal="center" vertical="top" wrapText="1"/>
    </xf>
    <xf numFmtId="43" fontId="5" fillId="0" borderId="20" xfId="1" applyFont="1" applyFill="1" applyBorder="1" applyAlignment="1">
      <alignment horizontal="left" vertical="top" wrapText="1"/>
    </xf>
    <xf numFmtId="165" fontId="5" fillId="0" borderId="20" xfId="0" applyNumberFormat="1" applyFont="1" applyFill="1" applyBorder="1" applyAlignment="1">
      <alignment vertical="top" wrapText="1"/>
    </xf>
    <xf numFmtId="165" fontId="5" fillId="0" borderId="2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vertical="top" wrapText="1"/>
    </xf>
    <xf numFmtId="167" fontId="5" fillId="0" borderId="2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vertical="top" wrapText="1"/>
    </xf>
    <xf numFmtId="0" fontId="3" fillId="0" borderId="0" xfId="0" applyFont="1"/>
    <xf numFmtId="165" fontId="2" fillId="3" borderId="24" xfId="0" applyNumberFormat="1" applyFont="1" applyFill="1" applyBorder="1" applyAlignment="1">
      <alignment vertical="top" wrapText="1"/>
    </xf>
    <xf numFmtId="165" fontId="5" fillId="5" borderId="2" xfId="0" applyNumberFormat="1" applyFont="1" applyFill="1" applyBorder="1" applyAlignment="1">
      <alignment vertical="top" wrapText="1"/>
    </xf>
    <xf numFmtId="165" fontId="2" fillId="5" borderId="2" xfId="0" applyNumberFormat="1" applyFont="1" applyFill="1" applyBorder="1" applyAlignment="1">
      <alignment vertical="top" wrapText="1"/>
    </xf>
    <xf numFmtId="165" fontId="2" fillId="7" borderId="1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vertical="top" wrapText="1"/>
    </xf>
    <xf numFmtId="165" fontId="2" fillId="5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165" fontId="2" fillId="6" borderId="1" xfId="0" applyNumberFormat="1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7" borderId="12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8" xfId="0" applyNumberFormat="1" applyFont="1" applyFill="1" applyBorder="1" applyAlignment="1">
      <alignment horizontal="center" vertical="center" wrapText="1"/>
    </xf>
    <xf numFmtId="165" fontId="2" fillId="7" borderId="26" xfId="0" applyNumberFormat="1" applyFont="1" applyFill="1" applyBorder="1" applyAlignment="1">
      <alignment horizontal="center" vertical="center" wrapText="1"/>
    </xf>
    <xf numFmtId="165" fontId="2" fillId="7" borderId="11" xfId="0" applyNumberFormat="1" applyFont="1" applyFill="1" applyBorder="1" applyAlignment="1">
      <alignment horizontal="center" vertical="center" wrapText="1"/>
    </xf>
    <xf numFmtId="165" fontId="2" fillId="7" borderId="23" xfId="0" applyNumberFormat="1" applyFont="1" applyFill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>
      <alignment horizontal="center"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165" fontId="2" fillId="7" borderId="4" xfId="1" applyNumberFormat="1" applyFont="1" applyFill="1" applyBorder="1" applyAlignment="1">
      <alignment horizontal="center" vertical="center" wrapText="1"/>
    </xf>
    <xf numFmtId="165" fontId="2" fillId="7" borderId="6" xfId="1" applyNumberFormat="1" applyFont="1" applyFill="1" applyBorder="1" applyAlignment="1">
      <alignment horizontal="center" vertical="center" wrapText="1"/>
    </xf>
    <xf numFmtId="165" fontId="2" fillId="7" borderId="5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65" fontId="2" fillId="6" borderId="12" xfId="0" applyNumberFormat="1" applyFont="1" applyFill="1" applyBorder="1" applyAlignment="1">
      <alignment horizontal="center" vertical="center" wrapText="1"/>
    </xf>
    <xf numFmtId="165" fontId="2" fillId="6" borderId="22" xfId="0" applyNumberFormat="1" applyFont="1" applyFill="1" applyBorder="1" applyAlignment="1">
      <alignment horizontal="center" vertical="center" wrapText="1"/>
    </xf>
    <xf numFmtId="165" fontId="2" fillId="6" borderId="8" xfId="0" applyNumberFormat="1" applyFont="1" applyFill="1" applyBorder="1" applyAlignment="1">
      <alignment horizontal="center" vertical="center" wrapText="1"/>
    </xf>
    <xf numFmtId="165" fontId="2" fillId="6" borderId="9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40"/>
  <sheetViews>
    <sheetView showGridLines="0" tabSelected="1" workbookViewId="0">
      <selection activeCell="C9" sqref="B1:V9"/>
    </sheetView>
  </sheetViews>
  <sheetFormatPr defaultColWidth="9.140625" defaultRowHeight="12"/>
  <cols>
    <col min="1" max="1" width="2.140625" style="6" customWidth="1"/>
    <col min="2" max="2" width="28" style="7" customWidth="1"/>
    <col min="3" max="3" width="9.28515625" style="6" customWidth="1"/>
    <col min="4" max="4" width="10.42578125" style="6" customWidth="1"/>
    <col min="5" max="5" width="9.85546875" style="6" customWidth="1"/>
    <col min="6" max="6" width="12" style="6" customWidth="1"/>
    <col min="7" max="7" width="14.5703125" style="6" customWidth="1"/>
    <col min="8" max="8" width="12.140625" style="7" customWidth="1"/>
    <col min="9" max="9" width="12.85546875" style="6" customWidth="1"/>
    <col min="10" max="16384" width="9.140625" style="6"/>
  </cols>
  <sheetData>
    <row r="2" spans="1:22" ht="15" customHeight="1">
      <c r="B2" s="4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.75" customHeight="1">
      <c r="B3" s="48" t="s">
        <v>40</v>
      </c>
      <c r="C3" s="53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5" customHeight="1">
      <c r="B4" s="48" t="s">
        <v>35</v>
      </c>
      <c r="C4" s="49"/>
      <c r="D4" s="50"/>
      <c r="E4" s="50"/>
      <c r="F4" s="50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1:22" s="8" customFormat="1" ht="12.75" customHeight="1">
      <c r="B5" s="48" t="s">
        <v>36</v>
      </c>
      <c r="C5" s="52"/>
      <c r="D5" s="50"/>
      <c r="E5" s="51"/>
      <c r="F5" s="50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1"/>
    </row>
    <row r="6" spans="1:22" s="8" customFormat="1" ht="61.5" customHeight="1">
      <c r="B6" s="48" t="s">
        <v>37</v>
      </c>
      <c r="C6" s="82" t="s">
        <v>46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4"/>
    </row>
    <row r="7" spans="1:22" ht="15">
      <c r="B7" s="48" t="s">
        <v>38</v>
      </c>
      <c r="C7" s="59" t="s">
        <v>41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1"/>
    </row>
    <row r="8" spans="1:22" ht="148.5" customHeight="1">
      <c r="B8" s="48" t="s">
        <v>39</v>
      </c>
      <c r="C8" s="62" t="s">
        <v>42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4"/>
    </row>
    <row r="9" spans="1:22" ht="15.7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s="9" customFormat="1" ht="15.75">
      <c r="A10" s="10"/>
      <c r="B10" s="11"/>
      <c r="C10" s="11"/>
      <c r="D10" s="11"/>
      <c r="E10" s="11"/>
      <c r="F10" s="11"/>
      <c r="G10" s="11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>
      <c r="B11" s="89" t="s">
        <v>33</v>
      </c>
      <c r="C11" s="89"/>
      <c r="D11" s="89"/>
      <c r="E11" s="67"/>
      <c r="F11" s="67"/>
      <c r="G11" s="56"/>
      <c r="H11" s="67"/>
      <c r="I11" s="67"/>
    </row>
    <row r="12" spans="1:22">
      <c r="B12" s="73" t="s">
        <v>2</v>
      </c>
      <c r="C12" s="76" t="s">
        <v>27</v>
      </c>
      <c r="D12" s="79" t="s">
        <v>29</v>
      </c>
      <c r="E12" s="69" t="s">
        <v>43</v>
      </c>
      <c r="F12" s="70"/>
      <c r="G12" s="85" t="s">
        <v>32</v>
      </c>
      <c r="H12" s="86"/>
    </row>
    <row r="13" spans="1:22">
      <c r="B13" s="74"/>
      <c r="C13" s="77"/>
      <c r="D13" s="80"/>
      <c r="E13" s="71"/>
      <c r="F13" s="72"/>
      <c r="G13" s="87"/>
      <c r="H13" s="8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ht="12.75">
      <c r="B14" s="75"/>
      <c r="C14" s="78"/>
      <c r="D14" s="81"/>
      <c r="E14" s="44" t="s">
        <v>25</v>
      </c>
      <c r="F14" s="45" t="s">
        <v>3</v>
      </c>
      <c r="G14" s="54" t="s">
        <v>44</v>
      </c>
      <c r="H14" s="55" t="s">
        <v>45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2" ht="12.75">
      <c r="B15" s="16" t="s">
        <v>4</v>
      </c>
      <c r="C15" s="17" t="s">
        <v>28</v>
      </c>
      <c r="D15" s="18">
        <v>7.0000000000000007E-2</v>
      </c>
      <c r="E15" s="19">
        <v>43400</v>
      </c>
      <c r="F15" s="20">
        <f>+E15*D15</f>
        <v>3038.0000000000005</v>
      </c>
      <c r="G15" s="46"/>
      <c r="H15" s="42"/>
    </row>
    <row r="16" spans="1:22" ht="12.75">
      <c r="B16" s="21" t="s">
        <v>5</v>
      </c>
      <c r="C16" s="22" t="s">
        <v>6</v>
      </c>
      <c r="D16" s="23">
        <v>15</v>
      </c>
      <c r="E16" s="24">
        <v>13</v>
      </c>
      <c r="F16" s="25">
        <f t="shared" ref="F16:F17" si="0">+E16*D16</f>
        <v>195</v>
      </c>
      <c r="G16" s="46"/>
      <c r="H16" s="42"/>
    </row>
    <row r="17" spans="1:21" ht="13.5" thickBot="1">
      <c r="B17" s="21" t="s">
        <v>7</v>
      </c>
      <c r="C17" s="22" t="s">
        <v>6</v>
      </c>
      <c r="D17" s="23">
        <v>45</v>
      </c>
      <c r="E17" s="24">
        <v>3</v>
      </c>
      <c r="F17" s="25">
        <f t="shared" si="0"/>
        <v>135</v>
      </c>
      <c r="G17" s="46"/>
      <c r="H17" s="42"/>
    </row>
    <row r="18" spans="1:21" ht="13.5" thickBot="1">
      <c r="B18" s="65" t="s">
        <v>8</v>
      </c>
      <c r="C18" s="65"/>
      <c r="D18" s="66"/>
      <c r="E18" s="26">
        <f>SUM(E15:E17)</f>
        <v>43416</v>
      </c>
      <c r="F18" s="41">
        <f>SUM(F15:F17)</f>
        <v>3368.0000000000005</v>
      </c>
      <c r="G18" s="47"/>
      <c r="H18" s="4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2.75">
      <c r="B19" s="16" t="s">
        <v>19</v>
      </c>
      <c r="C19" s="17" t="s">
        <v>20</v>
      </c>
      <c r="D19" s="18">
        <v>2</v>
      </c>
      <c r="E19" s="19">
        <v>670</v>
      </c>
      <c r="F19" s="20">
        <f t="shared" ref="F19:F31" si="1">+E19*D19</f>
        <v>1340</v>
      </c>
      <c r="G19" s="46"/>
      <c r="H19" s="42"/>
    </row>
    <row r="20" spans="1:21" ht="12.75">
      <c r="B20" s="21" t="s">
        <v>9</v>
      </c>
      <c r="C20" s="22" t="s">
        <v>6</v>
      </c>
      <c r="D20" s="23">
        <v>9</v>
      </c>
      <c r="E20" s="24">
        <v>4750</v>
      </c>
      <c r="F20" s="25">
        <f t="shared" si="1"/>
        <v>42750</v>
      </c>
      <c r="G20" s="46"/>
      <c r="H20" s="42"/>
    </row>
    <row r="21" spans="1:21" ht="12.75">
      <c r="B21" s="21" t="s">
        <v>10</v>
      </c>
      <c r="C21" s="22" t="s">
        <v>28</v>
      </c>
      <c r="D21" s="23">
        <v>0.05</v>
      </c>
      <c r="E21" s="24">
        <v>66700</v>
      </c>
      <c r="F21" s="25">
        <f t="shared" si="1"/>
        <v>3335</v>
      </c>
      <c r="G21" s="46"/>
      <c r="H21" s="42"/>
    </row>
    <row r="22" spans="1:21" ht="12.75">
      <c r="B22" s="21" t="s">
        <v>11</v>
      </c>
      <c r="C22" s="22" t="s">
        <v>28</v>
      </c>
      <c r="D22" s="23">
        <v>250</v>
      </c>
      <c r="E22" s="24">
        <v>4</v>
      </c>
      <c r="F22" s="25">
        <f t="shared" si="1"/>
        <v>1000</v>
      </c>
      <c r="G22" s="46"/>
      <c r="H22" s="42"/>
    </row>
    <row r="23" spans="1:21" ht="12.75">
      <c r="B23" s="21" t="s">
        <v>22</v>
      </c>
      <c r="C23" s="22" t="s">
        <v>28</v>
      </c>
      <c r="D23" s="23">
        <v>2</v>
      </c>
      <c r="E23" s="24">
        <v>230</v>
      </c>
      <c r="F23" s="25">
        <f t="shared" si="1"/>
        <v>460</v>
      </c>
      <c r="G23" s="46"/>
      <c r="H23" s="42"/>
    </row>
    <row r="24" spans="1:21" s="9" customFormat="1" ht="12.75">
      <c r="A24" s="10"/>
      <c r="B24" s="21" t="s">
        <v>23</v>
      </c>
      <c r="C24" s="22" t="s">
        <v>28</v>
      </c>
      <c r="D24" s="23">
        <v>2</v>
      </c>
      <c r="E24" s="24">
        <v>1660</v>
      </c>
      <c r="F24" s="25">
        <f t="shared" si="1"/>
        <v>3320</v>
      </c>
      <c r="G24" s="46"/>
      <c r="H24" s="4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9" customFormat="1" ht="12.75">
      <c r="A25" s="10"/>
      <c r="B25" s="21" t="s">
        <v>12</v>
      </c>
      <c r="C25" s="22" t="s">
        <v>13</v>
      </c>
      <c r="D25" s="23">
        <v>9</v>
      </c>
      <c r="E25" s="24">
        <v>6595</v>
      </c>
      <c r="F25" s="25">
        <f t="shared" si="1"/>
        <v>59355</v>
      </c>
      <c r="G25" s="46"/>
      <c r="H25" s="4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14" customFormat="1" ht="12.75">
      <c r="B26" s="21" t="s">
        <v>14</v>
      </c>
      <c r="C26" s="22" t="s">
        <v>13</v>
      </c>
      <c r="D26" s="23">
        <v>7</v>
      </c>
      <c r="E26" s="24">
        <v>1625</v>
      </c>
      <c r="F26" s="25">
        <f t="shared" si="1"/>
        <v>11375</v>
      </c>
      <c r="G26" s="46"/>
      <c r="H26" s="4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15" customFormat="1" ht="12.75">
      <c r="B27" s="21" t="s">
        <v>15</v>
      </c>
      <c r="C27" s="22" t="s">
        <v>13</v>
      </c>
      <c r="D27" s="23">
        <v>3</v>
      </c>
      <c r="E27" s="24">
        <v>110</v>
      </c>
      <c r="F27" s="25">
        <f t="shared" si="1"/>
        <v>330</v>
      </c>
      <c r="G27" s="46"/>
      <c r="H27" s="4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7" customFormat="1" ht="12.75">
      <c r="B28" s="21" t="s">
        <v>16</v>
      </c>
      <c r="C28" s="22" t="s">
        <v>13</v>
      </c>
      <c r="D28" s="23">
        <v>3.5</v>
      </c>
      <c r="E28" s="24">
        <v>56.6</v>
      </c>
      <c r="F28" s="25">
        <f t="shared" si="1"/>
        <v>198.1</v>
      </c>
      <c r="G28" s="46"/>
      <c r="H28" s="4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>
      <c r="B29" s="21" t="s">
        <v>17</v>
      </c>
      <c r="C29" s="22" t="s">
        <v>13</v>
      </c>
      <c r="D29" s="23">
        <v>10</v>
      </c>
      <c r="E29" s="24">
        <v>26.2</v>
      </c>
      <c r="F29" s="25">
        <f t="shared" si="1"/>
        <v>262</v>
      </c>
      <c r="G29" s="46"/>
      <c r="H29" s="42"/>
    </row>
    <row r="30" spans="1:21" ht="12.75">
      <c r="B30" s="21" t="s">
        <v>18</v>
      </c>
      <c r="C30" s="22" t="s">
        <v>13</v>
      </c>
      <c r="D30" s="23">
        <v>7</v>
      </c>
      <c r="E30" s="24">
        <v>136</v>
      </c>
      <c r="F30" s="25">
        <f t="shared" si="1"/>
        <v>952</v>
      </c>
      <c r="G30" s="46"/>
      <c r="H30" s="42"/>
    </row>
    <row r="31" spans="1:21" ht="13.5" thickBot="1">
      <c r="B31" s="27" t="s">
        <v>21</v>
      </c>
      <c r="C31" s="28" t="s">
        <v>13</v>
      </c>
      <c r="D31" s="29">
        <v>7</v>
      </c>
      <c r="E31" s="30">
        <v>108</v>
      </c>
      <c r="F31" s="31">
        <f t="shared" si="1"/>
        <v>756</v>
      </c>
      <c r="G31" s="46"/>
      <c r="H31" s="42"/>
    </row>
    <row r="32" spans="1:21" ht="13.5" thickBot="1">
      <c r="B32" s="65" t="s">
        <v>24</v>
      </c>
      <c r="C32" s="65"/>
      <c r="D32" s="66"/>
      <c r="E32" s="26">
        <f>SUM(E19:E31)</f>
        <v>82670.8</v>
      </c>
      <c r="F32" s="41">
        <f>SUM(F19:F31)</f>
        <v>125433.1</v>
      </c>
      <c r="G32" s="47">
        <f t="shared" ref="G32:H32" si="2">SUM(G19:G31)</f>
        <v>0</v>
      </c>
      <c r="H32" s="43">
        <f t="shared" si="2"/>
        <v>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2" ht="13.5" thickBot="1">
      <c r="B33" s="65" t="s">
        <v>26</v>
      </c>
      <c r="C33" s="65"/>
      <c r="D33" s="66"/>
      <c r="E33" s="32">
        <f>E18+E32</f>
        <v>126086.8</v>
      </c>
      <c r="F33" s="41">
        <f>F18+F32</f>
        <v>128801.1</v>
      </c>
      <c r="G33" s="32">
        <v>125000</v>
      </c>
      <c r="H33" s="26">
        <v>89000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22">
      <c r="B34" s="12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2" ht="25.5">
      <c r="B35" s="68" t="s">
        <v>30</v>
      </c>
      <c r="C35" s="33" t="s">
        <v>27</v>
      </c>
      <c r="D35" s="33" t="s">
        <v>25</v>
      </c>
      <c r="E35" s="33" t="s">
        <v>1</v>
      </c>
      <c r="F35" s="34" t="s">
        <v>31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 ht="12.75">
      <c r="B36" s="68"/>
      <c r="C36" s="35" t="s">
        <v>28</v>
      </c>
      <c r="D36" s="36">
        <f>E15+E21+E22+E23+E24</f>
        <v>111994</v>
      </c>
      <c r="E36" s="36">
        <f>F15+F21+F22+F23+F24</f>
        <v>11153</v>
      </c>
      <c r="F36" s="37">
        <f>E36/D36</f>
        <v>9.9585692090647715E-2</v>
      </c>
      <c r="G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2.75">
      <c r="B37" s="68"/>
      <c r="C37" s="35" t="s">
        <v>6</v>
      </c>
      <c r="D37" s="36">
        <f>E16+E17+E20</f>
        <v>4766</v>
      </c>
      <c r="E37" s="36">
        <f>F16+F17+F20</f>
        <v>43080</v>
      </c>
      <c r="F37" s="37">
        <f t="shared" ref="F37:F39" si="3">E37/D37</f>
        <v>9.0390264372639528</v>
      </c>
    </row>
    <row r="38" spans="2:22" ht="12.75">
      <c r="B38" s="68"/>
      <c r="C38" s="35" t="s">
        <v>13</v>
      </c>
      <c r="D38" s="36">
        <f>E25+E26+E27+E28+E29+E30+E31</f>
        <v>8656.8000000000011</v>
      </c>
      <c r="E38" s="36">
        <f>F25+F26+F27+F28+F29+F30+F31</f>
        <v>73228.100000000006</v>
      </c>
      <c r="F38" s="37">
        <f t="shared" si="3"/>
        <v>8.4590264300896401</v>
      </c>
    </row>
    <row r="39" spans="2:22" ht="12.75">
      <c r="B39" s="68"/>
      <c r="C39" s="35" t="s">
        <v>20</v>
      </c>
      <c r="D39" s="36">
        <f>E19</f>
        <v>670</v>
      </c>
      <c r="E39" s="36">
        <f>F19</f>
        <v>1340</v>
      </c>
      <c r="F39" s="37">
        <f t="shared" si="3"/>
        <v>2</v>
      </c>
    </row>
    <row r="40" spans="2:22" ht="12.75">
      <c r="B40" s="68"/>
      <c r="C40" s="38" t="s">
        <v>0</v>
      </c>
      <c r="D40" s="32">
        <f>SUM(D36:D39)</f>
        <v>126086.8</v>
      </c>
      <c r="E40" s="32">
        <f>SUM(E36:E39)</f>
        <v>128801.1</v>
      </c>
      <c r="F40" s="39">
        <f>SUM(F36:F39)</f>
        <v>19.597638559444242</v>
      </c>
    </row>
  </sheetData>
  <mergeCells count="16">
    <mergeCell ref="C8:V8"/>
    <mergeCell ref="C6:V6"/>
    <mergeCell ref="C7:V7"/>
    <mergeCell ref="C2:V2"/>
    <mergeCell ref="G12:H13"/>
    <mergeCell ref="H11:I11"/>
    <mergeCell ref="B11:D11"/>
    <mergeCell ref="B33:D33"/>
    <mergeCell ref="E11:F11"/>
    <mergeCell ref="B18:D18"/>
    <mergeCell ref="B32:D32"/>
    <mergeCell ref="B35:B40"/>
    <mergeCell ref="E12:F13"/>
    <mergeCell ref="B12:B14"/>
    <mergeCell ref="C12:C14"/>
    <mergeCell ref="D12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PLAN3_Rec Agropec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2022-03-04T17:32:09Z</dcterms:modified>
</cp:coreProperties>
</file>